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aters\Desktop\Financial Services Forms\"/>
    </mc:Choice>
  </mc:AlternateContent>
  <xr:revisionPtr revIDLastSave="0" documentId="8_{0DB053F0-4681-4757-9A2E-7657F16619D0}" xr6:coauthVersionLast="47" xr6:coauthVersionMax="47" xr10:uidLastSave="{00000000-0000-0000-0000-000000000000}"/>
  <bookViews>
    <workbookView xWindow="-108" yWindow="-108" windowWidth="30936" windowHeight="17040"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Data!$P$8</definedName>
    <definedName name="MileageRate">Data!$Y$6</definedName>
    <definedName name="_xlnm.Print_Area" localSheetId="1">'Travel Claim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8" l="1"/>
  <c r="B17" i="9" l="1"/>
  <c r="F15" i="8"/>
  <c r="F16" i="8"/>
  <c r="F17" i="8"/>
  <c r="F18" i="8"/>
  <c r="F19" i="8"/>
  <c r="F20" i="8"/>
  <c r="F21" i="8"/>
  <c r="F22" i="8"/>
  <c r="F23" i="8"/>
  <c r="F24" i="8"/>
  <c r="F25" i="8"/>
  <c r="F26" i="8"/>
  <c r="F27" i="8"/>
  <c r="F28" i="8"/>
  <c r="F29" i="8"/>
  <c r="F11" i="8"/>
  <c r="Y13" i="8"/>
  <c r="P13" i="8" l="1"/>
  <c r="E21" i="8"/>
  <c r="E22" i="8"/>
  <c r="E23" i="8"/>
  <c r="E24" i="8"/>
  <c r="S21" i="8"/>
  <c r="S22" i="8"/>
  <c r="S23" i="8"/>
  <c r="S24" i="8"/>
  <c r="Q13" i="8"/>
  <c r="O13" i="8"/>
  <c r="M13" i="8"/>
  <c r="N13" i="8"/>
  <c r="R13" i="8"/>
  <c r="E27" i="8"/>
  <c r="E28" i="8"/>
  <c r="E29" i="8"/>
  <c r="S27" i="8"/>
  <c r="S28" i="8"/>
  <c r="S29" i="8"/>
  <c r="E25" i="8"/>
  <c r="E26" i="8"/>
  <c r="S25" i="8"/>
  <c r="S26" i="8"/>
  <c r="E15" i="8"/>
  <c r="E16" i="8"/>
  <c r="E17" i="8"/>
  <c r="E18" i="8"/>
  <c r="E19" i="8"/>
  <c r="E20" i="8"/>
  <c r="S20" i="8"/>
  <c r="S19" i="8" l="1"/>
  <c r="U19" i="8"/>
  <c r="W19" i="8"/>
  <c r="T19" i="8"/>
  <c r="V19" i="8"/>
  <c r="T22" i="8"/>
  <c r="W22" i="8"/>
  <c r="U22" i="8"/>
  <c r="V22" i="8"/>
  <c r="W21" i="8"/>
  <c r="T21" i="8"/>
  <c r="U21" i="8"/>
  <c r="V21" i="8"/>
  <c r="W28" i="8"/>
  <c r="T28" i="8"/>
  <c r="U28" i="8"/>
  <c r="V28" i="8"/>
  <c r="T27" i="8"/>
  <c r="U27" i="8"/>
  <c r="V27" i="8"/>
  <c r="W27" i="8"/>
  <c r="W23" i="8"/>
  <c r="T23" i="8"/>
  <c r="V23" i="8"/>
  <c r="U23" i="8"/>
  <c r="S18" i="8"/>
  <c r="T18" i="8"/>
  <c r="U18" i="8"/>
  <c r="V18" i="8"/>
  <c r="W18" i="8"/>
  <c r="S17" i="8"/>
  <c r="U17" i="8"/>
  <c r="V17" i="8"/>
  <c r="T17" i="8"/>
  <c r="W17" i="8"/>
  <c r="T26" i="8"/>
  <c r="U26" i="8"/>
  <c r="W26" i="8"/>
  <c r="V26" i="8"/>
  <c r="T20" i="8"/>
  <c r="U20" i="8"/>
  <c r="V20" i="8"/>
  <c r="W20" i="8"/>
  <c r="S16" i="8"/>
  <c r="V16" i="8"/>
  <c r="W16" i="8"/>
  <c r="U16" i="8"/>
  <c r="T16" i="8"/>
  <c r="T29" i="8"/>
  <c r="U29" i="8"/>
  <c r="V29" i="8"/>
  <c r="W29" i="8"/>
  <c r="S15" i="8"/>
  <c r="T15" i="8" s="1"/>
  <c r="U25" i="8"/>
  <c r="T25" i="8"/>
  <c r="V25" i="8"/>
  <c r="W25" i="8"/>
  <c r="V24" i="8"/>
  <c r="T24" i="8"/>
  <c r="U24" i="8"/>
  <c r="W24" i="8"/>
  <c r="L21" i="8" l="1"/>
  <c r="X21" i="8" s="1"/>
  <c r="L22" i="8"/>
  <c r="X22" i="8" s="1"/>
  <c r="L28" i="8"/>
  <c r="X28" i="8" s="1"/>
  <c r="L23" i="8"/>
  <c r="X23" i="8" s="1"/>
  <c r="L24" i="8"/>
  <c r="X24" i="8" s="1"/>
  <c r="L26" i="8"/>
  <c r="X26" i="8" s="1"/>
  <c r="L19" i="8"/>
  <c r="X19" i="8" s="1"/>
  <c r="L27" i="8"/>
  <c r="X27" i="8" s="1"/>
  <c r="L29" i="8"/>
  <c r="X29" i="8" s="1"/>
  <c r="L25" i="8"/>
  <c r="X25" i="8" s="1"/>
  <c r="L18" i="8"/>
  <c r="X18" i="8" s="1"/>
  <c r="L20" i="8"/>
  <c r="X20" i="8" s="1"/>
  <c r="L17" i="8"/>
  <c r="X17" i="8" s="1"/>
  <c r="L16" i="8"/>
  <c r="U15" i="8"/>
  <c r="W15" i="8"/>
  <c r="V15" i="8"/>
  <c r="L15" i="8" l="1"/>
  <c r="X15" i="8" s="1"/>
  <c r="X16" i="8"/>
  <c r="L13" i="8" l="1"/>
  <c r="X13" i="8" s="1"/>
  <c r="X10" i="8" s="1"/>
</calcChain>
</file>

<file path=xl/sharedStrings.xml><?xml version="1.0" encoding="utf-8"?>
<sst xmlns="http://schemas.openxmlformats.org/spreadsheetml/2006/main" count="96" uniqueCount="87">
  <si>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</si>
  <si>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</si>
  <si>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</si>
  <si>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</si>
  <si>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</si>
  <si>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</si>
  <si>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</si>
  <si>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</si>
  <si>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</si>
  <si>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</si>
  <si>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</si>
  <si>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</si>
  <si>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</si>
  <si>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</si>
  <si>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</si>
  <si>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</si>
  <si>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</si>
  <si>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</si>
  <si>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</si>
  <si>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</si>
  <si>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</si>
  <si>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</si>
  <si>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</si>
  <si>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</si>
  <si>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</si>
  <si>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</si>
  <si>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</si>
  <si>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</si>
  <si>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</si>
  <si>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</si>
  <si>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</si>
  <si>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</si>
  <si>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</si>
  <si>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</si>
  <si>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</si>
  <si>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</si>
  <si>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</si>
  <si>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Travel Date</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</si>
  <si>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</si>
  <si>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</si>
  <si>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</si>
  <si>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</si>
  <si>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</si>
  <si>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</si>
  <si>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</si>
  <si>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</si>
  <si>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</si>
  <si>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</si>
  <si>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Advance*</t>
  </si>
  <si>
    <t>Provided Meals/
Meals outside of Trip</t>
  </si>
  <si>
    <t>M&amp;IE Rates/Day
based on Rate Type</t>
  </si>
  <si>
    <t>Notes (optional)</t>
  </si>
  <si>
    <t>Enter Name and ID.</t>
  </si>
  <si>
    <t>Enter Travel Start and End Dates. (You will receive a prompt if the total number of days at top differs from the detail.)</t>
  </si>
  <si>
    <t>Populate the location table with the domestic or international cities/states or country where you lodged for the night.</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</si>
  <si>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</si>
  <si>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</si>
  <si>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</si>
  <si>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</si>
  <si>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</si>
  <si>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</si>
  <si>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</si>
  <si>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</si>
  <si>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</si>
  <si>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</si>
  <si>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</si>
  <si>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</si>
  <si>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</si>
  <si>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</si>
  <si>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Campus ID:</t>
  </si>
  <si>
    <t>Amount Due
to Traveler</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</si>
  <si>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</si>
  <si>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</si>
  <si>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</si>
  <si>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</si>
  <si>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</si>
  <si>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</si>
  <si>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</si>
  <si>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</si>
  <si>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Domestic Ranges (updated 10/19/2024)</t>
  </si>
  <si>
    <t>Updated with new per diem rates effective 10/1/2024, updated Data worksheet with new per diem values, updated associated formulas.</t>
  </si>
  <si>
    <t xml:space="preserve">Traveler Type: </t>
  </si>
  <si>
    <t>Select One</t>
  </si>
  <si>
    <t>By signing below, I HEREBY CERTIFY that: the above is a true statement of the actual travel expenses incurred in accordance with the applicable California State University (CSU) Policy and Procedures, that all items shown were for the official business of the CSU and its auxiliaries, the above travel was pre-approved if required by the CSU Travel Policy and Procedures, and acknowledge that the CSU Travel Policy prohibits duplicate payment for a cost that was directly billed to and paid by the University.</t>
  </si>
  <si>
    <t>Signature of Traveler                                   (must be wet signature)</t>
  </si>
  <si>
    <t xml:space="preserve"> A travel certification form is attached.</t>
  </si>
  <si>
    <t>PO#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</si>
</sst>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quot;$&quot;* #,##0_);_(&quot;$&quot;* \(#,##0\);_(&quot;$&quot;* &quot;-&quot;??_);_(@_)"/>
    <numFmt numFmtId="165" formatCode="&quot;$&quot;#,##0.00"/>
  </numFmts>
  <fonts count="27"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rgb="FFFF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theme="5"/>
        <bgColor indexed="64"/>
      </patternFill>
    </fill>
    <fill>
      <patternFill patternType="solid">
        <fgColor rgb="FFFFFAEB"/>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19">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8" fontId="3" fillId="5" borderId="19" xfId="0" applyNumberFormat="1" applyFont="1" applyFill="1" applyBorder="1" applyAlignment="1">
      <alignment vertical="center" wrapText="1"/>
    </xf>
    <xf numFmtId="0" fontId="15" fillId="0" borderId="1" xfId="0" applyFont="1" applyBorder="1" applyAlignment="1">
      <alignment vertical="top" wrapText="1"/>
    </xf>
    <xf numFmtId="0" fontId="15" fillId="7" borderId="13" xfId="0" applyFont="1" applyFill="1" applyBorder="1" applyProtection="1">
      <protection locked="0"/>
    </xf>
    <xf numFmtId="0" fontId="15" fillId="7" borderId="1" xfId="0" applyFont="1" applyFill="1" applyBorder="1" applyProtection="1">
      <protection locked="0"/>
    </xf>
    <xf numFmtId="0" fontId="15"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16" fillId="0" borderId="1" xfId="2" applyFont="1" applyBorder="1" applyAlignment="1">
      <alignment vertical="top" wrapText="1"/>
    </xf>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8" borderId="14" xfId="0" applyNumberFormat="1" applyFont="1" applyFill="1" applyBorder="1" applyAlignment="1">
      <alignment horizontal="right" vertical="center" wrapText="1"/>
    </xf>
    <xf numFmtId="8" fontId="19" fillId="8" borderId="15" xfId="0" applyNumberFormat="1" applyFont="1" applyFill="1" applyBorder="1" applyAlignment="1">
      <alignment horizontal="right" vertical="center" wrapText="1"/>
    </xf>
    <xf numFmtId="0" fontId="2" fillId="6" borderId="19" xfId="0" applyFont="1" applyFill="1" applyBorder="1" applyAlignment="1">
      <alignment vertical="center" wrapText="1"/>
    </xf>
    <xf numFmtId="0" fontId="20" fillId="6" borderId="16" xfId="0" applyFont="1" applyFill="1" applyBorder="1" applyAlignment="1">
      <alignment vertical="center" wrapText="1"/>
    </xf>
    <xf numFmtId="0" fontId="20" fillId="6" borderId="13" xfId="0" applyFont="1" applyFill="1" applyBorder="1" applyAlignment="1">
      <alignment vertical="center" wrapText="1"/>
    </xf>
    <xf numFmtId="0" fontId="20" fillId="6" borderId="13"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7" fillId="0" borderId="0" xfId="2"/>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165" fontId="3" fillId="9" borderId="17" xfId="0" applyNumberFormat="1" applyFont="1" applyFill="1" applyBorder="1" applyAlignment="1" applyProtection="1">
      <alignment vertical="center" wrapText="1"/>
      <protection locked="0"/>
    </xf>
    <xf numFmtId="8" fontId="3" fillId="5"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4" fillId="10" borderId="20" xfId="0" applyFont="1" applyFill="1" applyBorder="1"/>
    <xf numFmtId="0" fontId="5" fillId="0" borderId="16" xfId="0" applyFont="1" applyBorder="1" applyAlignment="1">
      <alignment vertical="top"/>
    </xf>
    <xf numFmtId="0" fontId="5" fillId="0" borderId="13" xfId="0" applyFont="1"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1" xfId="0" applyBorder="1" applyAlignment="1">
      <alignment vertical="top" wrapText="1"/>
    </xf>
    <xf numFmtId="14" fontId="0" fillId="0" borderId="19" xfId="0" applyNumberFormat="1" applyBorder="1" applyAlignment="1">
      <alignment vertical="top"/>
    </xf>
    <xf numFmtId="0" fontId="0" fillId="0" borderId="1" xfId="0" applyBorder="1" applyAlignment="1">
      <alignment vertical="top"/>
    </xf>
    <xf numFmtId="0" fontId="0" fillId="0" borderId="19" xfId="0" applyBorder="1" applyAlignment="1">
      <alignment vertical="top"/>
    </xf>
    <xf numFmtId="0" fontId="0" fillId="0" borderId="23" xfId="0" applyBorder="1" applyAlignment="1">
      <alignment vertical="top"/>
    </xf>
    <xf numFmtId="0" fontId="0" fillId="0" borderId="12" xfId="0" applyBorder="1" applyAlignment="1">
      <alignment vertical="top"/>
    </xf>
    <xf numFmtId="0" fontId="0" fillId="0" borderId="22" xfId="0" applyBorder="1" applyAlignment="1">
      <alignment vertical="top"/>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15" fillId="7" borderId="19" xfId="0" applyFont="1" applyFill="1" applyBorder="1" applyAlignment="1" applyProtection="1">
      <alignment horizontal="left" vertical="top"/>
      <protection locked="0"/>
    </xf>
    <xf numFmtId="0" fontId="15" fillId="7" borderId="18" xfId="0" applyFont="1" applyFill="1" applyBorder="1" applyAlignment="1" applyProtection="1">
      <alignment horizontal="left" vertical="top"/>
      <protection locked="0"/>
    </xf>
    <xf numFmtId="14" fontId="15" fillId="7"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8" borderId="0" xfId="0" applyNumberFormat="1" applyFont="1" applyFill="1" applyAlignment="1">
      <alignment horizontal="right" vertical="center" wrapText="1"/>
    </xf>
    <xf numFmtId="8" fontId="24" fillId="8" borderId="21" xfId="0" applyNumberFormat="1" applyFont="1" applyFill="1" applyBorder="1" applyAlignment="1">
      <alignment horizontal="right" vertical="center" wrapText="1"/>
    </xf>
    <xf numFmtId="0" fontId="25" fillId="0" borderId="21" xfId="0" applyFont="1" applyBorder="1" applyAlignment="1">
      <alignment horizontal="left"/>
    </xf>
    <xf numFmtId="0" fontId="15" fillId="7" borderId="22" xfId="0" applyFont="1" applyFill="1" applyBorder="1" applyAlignment="1" applyProtection="1">
      <alignment horizontal="center" wrapText="1"/>
      <protection locked="0"/>
    </xf>
    <xf numFmtId="0" fontId="0" fillId="0" borderId="24" xfId="0" applyBorder="1" applyAlignment="1">
      <alignment wrapText="1"/>
    </xf>
    <xf numFmtId="0" fontId="0" fillId="0" borderId="23" xfId="0" applyBorder="1" applyAlignment="1">
      <alignment wrapText="1"/>
    </xf>
    <xf numFmtId="0" fontId="15" fillId="7" borderId="25" xfId="0" applyFont="1" applyFill="1" applyBorder="1" applyAlignment="1" applyProtection="1">
      <alignment horizontal="center" wrapText="1"/>
      <protection locked="0"/>
    </xf>
    <xf numFmtId="0" fontId="0" fillId="0" borderId="0" xfId="0" applyAlignment="1">
      <alignment wrapText="1"/>
    </xf>
    <xf numFmtId="0" fontId="0" fillId="0" borderId="2" xfId="0" applyBorder="1" applyAlignment="1">
      <alignment wrapText="1"/>
    </xf>
    <xf numFmtId="0" fontId="15" fillId="7" borderId="17" xfId="0" applyFont="1" applyFill="1" applyBorder="1" applyAlignment="1" applyProtection="1">
      <alignment horizontal="center" wrapText="1"/>
      <protection locked="0"/>
    </xf>
    <xf numFmtId="0" fontId="0" fillId="0" borderId="21" xfId="0" applyBorder="1" applyAlignment="1">
      <alignment wrapText="1"/>
    </xf>
    <xf numFmtId="0" fontId="0" fillId="0" borderId="16" xfId="0" applyBorder="1" applyAlignment="1">
      <alignment wrapText="1"/>
    </xf>
    <xf numFmtId="14" fontId="15" fillId="7" borderId="19" xfId="0" applyNumberFormat="1" applyFont="1" applyFill="1" applyBorder="1" applyAlignment="1" applyProtection="1">
      <alignment horizontal="center"/>
      <protection locked="0"/>
    </xf>
    <xf numFmtId="14" fontId="15" fillId="7" borderId="18" xfId="0" applyNumberFormat="1" applyFont="1" applyFill="1" applyBorder="1" applyAlignment="1" applyProtection="1">
      <alignment horizontal="center"/>
      <protection locked="0"/>
    </xf>
    <xf numFmtId="0" fontId="0" fillId="0" borderId="0" xfId="0" applyAlignment="1">
      <alignment vertical="top" wrapText="1"/>
    </xf>
    <xf numFmtId="0" fontId="15" fillId="7" borderId="22" xfId="0" applyFont="1" applyFill="1" applyBorder="1" applyAlignment="1" applyProtection="1">
      <alignment horizontal="left" vertical="top"/>
      <protection locked="0"/>
    </xf>
    <xf numFmtId="0" fontId="15" fillId="7" borderId="23" xfId="0" applyFont="1" applyFill="1" applyBorder="1" applyAlignment="1" applyProtection="1">
      <alignment horizontal="left" vertical="top"/>
      <protection locked="0"/>
    </xf>
    <xf numFmtId="0" fontId="0" fillId="0" borderId="19" xfId="0" applyBorder="1"/>
    <xf numFmtId="0" fontId="0" fillId="0" borderId="18" xfId="0" applyBorder="1"/>
    <xf numFmtId="0" fontId="0" fillId="11" borderId="19" xfId="0" applyFill="1" applyBorder="1" applyAlignment="1">
      <alignment wrapText="1"/>
    </xf>
    <xf numFmtId="0" fontId="0" fillId="11" borderId="20" xfId="0" applyFill="1" applyBorder="1" applyAlignment="1">
      <alignment wrapText="1"/>
    </xf>
    <xf numFmtId="0" fontId="0" fillId="11" borderId="18" xfId="0" applyFill="1" applyBorder="1" applyAlignment="1">
      <alignment wrapText="1"/>
    </xf>
    <xf numFmtId="0" fontId="0" fillId="0" borderId="22" xfId="0" applyBorder="1" applyAlignment="1" applyProtection="1">
      <alignment vertical="top" wrapText="1" readingOrder="1"/>
      <protection locked="0"/>
    </xf>
    <xf numFmtId="0" fontId="0" fillId="0" borderId="24" xfId="0" applyBorder="1" applyAlignment="1" applyProtection="1">
      <alignment vertical="top" wrapText="1" readingOrder="1"/>
      <protection locked="0"/>
    </xf>
    <xf numFmtId="0" fontId="0" fillId="0" borderId="23" xfId="0" applyBorder="1" applyAlignment="1" applyProtection="1">
      <alignment vertical="top" wrapText="1" readingOrder="1"/>
      <protection locked="0"/>
    </xf>
    <xf numFmtId="0" fontId="0" fillId="0" borderId="25" xfId="0" applyBorder="1" applyAlignment="1">
      <alignment wrapText="1"/>
    </xf>
    <xf numFmtId="0" fontId="0" fillId="0" borderId="17" xfId="0" applyBorder="1" applyAlignment="1">
      <alignment wrapText="1"/>
    </xf>
    <xf numFmtId="0" fontId="0" fillId="0" borderId="22" xfId="0" applyBorder="1" applyAlignment="1" applyProtection="1">
      <alignment wrapText="1"/>
      <protection locked="0"/>
    </xf>
    <xf numFmtId="0" fontId="15" fillId="7" borderId="22" xfId="0" applyFont="1" applyFill="1" applyBorder="1" applyAlignment="1" applyProtection="1">
      <alignment horizontal="left" vertical="top" wrapText="1"/>
      <protection locked="0"/>
    </xf>
    <xf numFmtId="0" fontId="15" fillId="7" borderId="24" xfId="0" applyFont="1" applyFill="1" applyBorder="1" applyAlignment="1" applyProtection="1">
      <alignment horizontal="left" vertical="top" wrapText="1"/>
      <protection locked="0"/>
    </xf>
    <xf numFmtId="0" fontId="7" fillId="0" borderId="0" xfId="2" applyProtection="1">
      <protection locked="0"/>
    </xf>
    <xf numFmtId="0" fontId="26" fillId="0" borderId="0" xfId="0" applyFont="1" applyAlignment="1">
      <alignment horizontal="right"/>
    </xf>
  </cellXfs>
  <cellStyles count="3">
    <cellStyle name="Hyperlink" xfId="2" builtinId="8"/>
    <cellStyle name="Normal" xfId="0" builtinId="0"/>
    <cellStyle name="Percent" xfId="1" builtinId="5"/>
  </cellStyles>
  <dxfs count="63">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alignment horizontal="general" vertical="top" textRotation="0" indent="0" justifyLastLine="0" shrinkToFit="0" readingOrder="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141519</xdr:colOff>
      <xdr:row>8</xdr:row>
      <xdr:rowOff>314665</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656707</xdr:colOff>
      <xdr:row>9</xdr:row>
      <xdr:rowOff>30344</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1011691</xdr:colOff>
      <xdr:row>7</xdr:row>
      <xdr:rowOff>28148</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Y29" totalsRowShown="0" headerRowDxfId="62" dataDxfId="60" headerRowBorderDxfId="61" tableBorderDxfId="59" totalsRowBorderDxfId="58">
  <tableColumns count="24">
    <tableColumn id="13" xr3:uid="{018D380F-D6BB-4E19-834A-51AD7DEF7918}" name="Location" dataDxfId="57"/>
    <tableColumn id="12" xr3:uid="{0CCF96E4-0949-4FD9-88EE-0495CC0B73F0}" name="Rate Type" dataDxfId="56"/>
    <tableColumn id="22" xr3:uid="{8AED8B5F-94CD-420D-978A-7817A5759562}" name="Notes (optional)" dataDxfId="55"/>
    <tableColumn id="18" xr3:uid="{F952657B-F131-49C3-B946-E845CC529F29}" name="D/I" dataDxfId="54">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3">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calculatedColumnFormula>
    </tableColumn>
    <tableColumn id="2" xr3:uid="{58808C8B-DDD3-4EA5-B727-4156047646B4}" name="Travel Date" dataDxfId="52"/>
    <tableColumn id="3" xr3:uid="{636CFAB8-333E-459E-AFE1-B9C9058EC0D8}" name="Personal Day?_x000a_Yes = 1" dataDxfId="51">
      <calculatedColumnFormula>0</calculatedColumnFormula>
    </tableColumn>
    <tableColumn id="5" xr3:uid="{232DD9FC-1F80-415B-AB5D-1E35A192476C}" name="# Provided Breakfasts" dataDxfId="50">
      <calculatedColumnFormula>0</calculatedColumnFormula>
    </tableColumn>
    <tableColumn id="7" xr3:uid="{19F10837-F244-4B7E-B4D2-8A60B3F5768B}" name="# Provided Lunches" dataDxfId="49">
      <calculatedColumnFormula>0</calculatedColumnFormula>
    </tableColumn>
    <tableColumn id="9" xr3:uid="{33BDE186-C93E-460D-BC5B-46918D6344BB}" name="# Provided Dinners" dataDxfId="48">
      <calculatedColumnFormula>0</calculatedColumnFormula>
    </tableColumn>
    <tableColumn id="21" xr3:uid="{B28256F2-93E2-438F-A6B2-171F5D17A8AE}" name="M&amp;IE Total" dataDxfId="47">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6"/>
    <tableColumn id="16" xr3:uid="{7FD5D9A2-E553-4CFB-A2F5-D473F42A9BD2}" name="Lodging*" dataDxfId="45"/>
    <tableColumn id="11" xr3:uid="{54F08054-FBBE-47B7-B516-14A3304C486B}" name="Miles*" dataDxfId="44"/>
    <tableColumn id="14" xr3:uid="{15E74E2F-21D9-4D0B-A873-02677E505EBE}" name="Ground Transport*" dataDxfId="43"/>
    <tableColumn id="23" xr3:uid="{214C631E-27DA-4300-B334-D94DD2EDDD09}" name="Car Rental*" dataDxfId="42"/>
    <tableColumn id="20" xr3:uid="{817F2205-CF57-45FD-BFE5-54983262C97E}" name="Business Expense*" dataDxfId="41"/>
    <tableColumn id="19" xr3:uid="{7D54C5E4-2C80-47E2-83C9-55E6F22DBD44}" name="Full Amt" dataDxfId="40">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9">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38">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37">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36">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35">
      <calculatedColumnFormula>IFERROR(SUM(L15:N15,P15:R15,(TblTrvlDetails[[#This Row],[Miles*]]*VLOOKUP("Car Mileage",TblTransport[#All],2,FALSE))),"")</calculatedColumnFormula>
    </tableColumn>
    <tableColumn id="25" xr3:uid="{6FD86520-FE29-43D7-9AB0-B82E6FE225A3}" name="Advance*"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33" dataDxfId="31" headerRowBorderDxfId="32" tableBorderDxfId="30">
  <tableColumns count="3">
    <tableColumn id="1" xr3:uid="{369570FD-1834-4FB8-9234-0E0D6C23D427}" name="Location (Only Enter Lodging Destinations)" dataDxfId="29"/>
    <tableColumn id="2" xr3:uid="{136AC6CE-68BB-484F-A9B8-6C1A0F421606}" name="Domestic Rates (GSA)" dataDxfId="28"/>
    <tableColumn id="4" xr3:uid="{06411064-9ACB-4BD4-9F2A-391D84E26978}" name="Alaska/Hawaii (DoD) or_x000a_International Rates (State Dept) " dataDxfId="2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DxfId="26" dataDxfId="24" headerRowBorderDxfId="25"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finance.sonoma.edu/accounts-payable/travel/forms" TargetMode="External"/><Relationship Id="rId7" Type="http://schemas.openxmlformats.org/officeDocument/2006/relationships/table" Target="../tables/table1.xml"/><Relationship Id="rId2" Type="http://schemas.openxmlformats.org/officeDocument/2006/relationships/hyperlink" Target="https://www.gsa.gov/plan-book/per-diem-rates" TargetMode="External"/><Relationship Id="rId1" Type="http://schemas.openxmlformats.org/officeDocument/2006/relationships/hyperlink" Target="https://aoprals.state.gov/web920/per_diem.as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2" sqref="B2"/>
    </sheetView>
  </sheetViews>
  <sheetFormatPr defaultRowHeight="14.4" x14ac:dyDescent="0.3"/>
  <cols>
    <col min="2" max="2" width="127.44140625" customWidth="1"/>
  </cols>
  <sheetData>
    <row r="2" spans="1:2" ht="18" x14ac:dyDescent="0.35">
      <c r="B2" s="2" t="s">
        <v>71</v>
      </c>
    </row>
    <row r="3" spans="1:2" ht="38.549999999999997" customHeight="1" x14ac:dyDescent="0.3">
      <c r="B3" s="52" t="s">
        <v>72</v>
      </c>
    </row>
    <row r="4" spans="1:2" x14ac:dyDescent="0.3">
      <c r="A4" s="24"/>
      <c r="B4" s="24"/>
    </row>
    <row r="5" spans="1:2" x14ac:dyDescent="0.3">
      <c r="A5" s="24">
        <v>1</v>
      </c>
      <c r="B5" s="55" t="s">
        <v>52</v>
      </c>
    </row>
    <row r="6" spans="1:2" x14ac:dyDescent="0.3">
      <c r="A6" s="24">
        <v>2</v>
      </c>
      <c r="B6" s="55" t="s">
        <v>53</v>
      </c>
    </row>
    <row r="7" spans="1:2" x14ac:dyDescent="0.3">
      <c r="A7" s="24">
        <v>3</v>
      </c>
      <c r="B7" s="55" t="s">
        <v>54</v>
      </c>
    </row>
    <row r="8" spans="1:2" ht="28.8" x14ac:dyDescent="0.3">
      <c r="A8" s="24">
        <v>4</v>
      </c>
      <c r="B8" s="56" t="s">
        <v>55</v>
      </c>
    </row>
    <row r="9" spans="1:2" x14ac:dyDescent="0.3">
      <c r="A9" s="24">
        <v>5</v>
      </c>
      <c r="B9" s="57" t="s">
        <v>56</v>
      </c>
    </row>
    <row r="10" spans="1:2" x14ac:dyDescent="0.3">
      <c r="A10" s="24">
        <v>6</v>
      </c>
      <c r="B10" s="54" t="s">
        <v>59</v>
      </c>
    </row>
    <row r="11" spans="1:2" x14ac:dyDescent="0.3">
      <c r="A11" s="24">
        <v>7</v>
      </c>
      <c r="B11" s="53" t="s">
        <v>58</v>
      </c>
    </row>
    <row r="12" spans="1:2" ht="28.8" x14ac:dyDescent="0.3">
      <c r="A12" s="24">
        <v>8</v>
      </c>
      <c r="B12" s="53" t="s">
        <v>57</v>
      </c>
    </row>
    <row r="13" spans="1:2" x14ac:dyDescent="0.3">
      <c r="A13" s="24">
        <v>9</v>
      </c>
      <c r="B13" s="53" t="s">
        <v>60</v>
      </c>
    </row>
    <row r="14" spans="1:2" x14ac:dyDescent="0.3">
      <c r="A14" s="24">
        <v>10</v>
      </c>
      <c r="B14" s="53" t="s">
        <v>61</v>
      </c>
    </row>
    <row r="15" spans="1:2" ht="43.2" x14ac:dyDescent="0.3">
      <c r="A15" s="24">
        <v>11</v>
      </c>
      <c r="B15" s="53" t="s">
        <v>62</v>
      </c>
    </row>
    <row r="16" spans="1:2" x14ac:dyDescent="0.3">
      <c r="A16" s="24">
        <v>12</v>
      </c>
      <c r="B16" s="53" t="s">
        <v>63</v>
      </c>
    </row>
    <row r="17" spans="1:2" x14ac:dyDescent="0.3">
      <c r="A17" s="24">
        <v>13</v>
      </c>
      <c r="B17" s="53" t="str">
        <f>CONCATENATE("Enter the number of Miles you are claiming for your personal car (Rate =&gt; ."&amp;MileageRate&amp;"/mile).")</f>
        <v>Enter the number of Miles you are claiming for your personal car (Rate =&gt; .0.67/mile).</v>
      </c>
    </row>
    <row r="18" spans="1:2" x14ac:dyDescent="0.3">
      <c r="A18" s="24">
        <v>14</v>
      </c>
      <c r="B18" s="53" t="s">
        <v>64</v>
      </c>
    </row>
    <row r="19" spans="1:2" x14ac:dyDescent="0.3">
      <c r="A19" s="24">
        <v>15</v>
      </c>
      <c r="B19" s="53" t="s">
        <v>65</v>
      </c>
    </row>
    <row r="20" spans="1:2" x14ac:dyDescent="0.3">
      <c r="A20" s="24">
        <v>16</v>
      </c>
      <c r="B20" s="53" t="s">
        <v>66</v>
      </c>
    </row>
    <row r="21" spans="1:2" x14ac:dyDescent="0.3">
      <c r="A21" s="24">
        <v>17</v>
      </c>
      <c r="B21" s="53" t="s">
        <v>67</v>
      </c>
    </row>
    <row r="22" spans="1:2" ht="28.8" x14ac:dyDescent="0.3">
      <c r="A22" s="24">
        <v>18</v>
      </c>
      <c r="B22" s="53" t="s">
        <v>68</v>
      </c>
    </row>
    <row r="23" spans="1:2" x14ac:dyDescent="0.3">
      <c r="A23" s="24"/>
    </row>
    <row r="24" spans="1:2" x14ac:dyDescent="0.3">
      <c r="A24" s="24"/>
    </row>
    <row r="25" spans="1:2" x14ac:dyDescent="0.3">
      <c r="A25" s="24"/>
    </row>
    <row r="26" spans="1:2" x14ac:dyDescent="0.3">
      <c r="A26" s="24"/>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8"/>
  <sheetViews>
    <sheetView showGridLines="0" showRowColHeaders="0" tabSelected="1" zoomScale="90" zoomScaleNormal="90" workbookViewId="0">
      <selection activeCell="J5" sqref="J5"/>
    </sheetView>
  </sheetViews>
  <sheetFormatPr defaultRowHeight="14.4" x14ac:dyDescent="0.3"/>
  <cols>
    <col min="1" max="1" width="3.33203125" customWidth="1"/>
    <col min="2" max="2" width="20.33203125" customWidth="1"/>
    <col min="3" max="3" width="16.6640625" customWidth="1"/>
    <col min="4" max="4" width="22.6640625" customWidth="1"/>
    <col min="5" max="5" width="3.33203125" hidden="1" customWidth="1"/>
    <col min="6" max="6" width="18.33203125" customWidth="1"/>
    <col min="7" max="7" width="10.6640625" customWidth="1"/>
    <col min="8" max="8" width="11.33203125" customWidth="1"/>
    <col min="9" max="9" width="9.77734375" customWidth="1"/>
    <col min="10" max="10" width="9.33203125" customWidth="1"/>
    <col min="11" max="11" width="9.6640625" customWidth="1"/>
    <col min="13" max="13" width="9" customWidth="1"/>
    <col min="14" max="14" width="7.5546875" customWidth="1"/>
    <col min="15" max="15" width="8.5546875" customWidth="1"/>
    <col min="16" max="16" width="9.5546875" customWidth="1"/>
    <col min="17" max="17" width="11.77734375" customWidth="1"/>
    <col min="18" max="18" width="8.6640625" customWidth="1"/>
    <col min="19" max="19" width="7.33203125" hidden="1" customWidth="1"/>
    <col min="20" max="20" width="6.33203125" hidden="1" customWidth="1"/>
    <col min="21" max="21" width="12.5546875" hidden="1" customWidth="1"/>
    <col min="22" max="22" width="9.33203125" hidden="1" customWidth="1"/>
    <col min="23" max="23" width="8.88671875" hidden="1" customWidth="1"/>
    <col min="26" max="26" width="8.88671875" customWidth="1"/>
    <col min="27" max="27" width="8.109375" customWidth="1"/>
  </cols>
  <sheetData>
    <row r="1" spans="1:39" ht="30" customHeight="1" x14ac:dyDescent="0.35">
      <c r="B1" s="26" t="s">
        <v>39</v>
      </c>
      <c r="C1" s="2"/>
      <c r="E1" s="2"/>
      <c r="F1" s="2"/>
      <c r="I1" s="1"/>
      <c r="J1" s="1"/>
      <c r="K1" s="1"/>
      <c r="L1" s="1"/>
      <c r="M1" s="1"/>
      <c r="N1" s="1"/>
      <c r="O1" s="1"/>
      <c r="P1" s="1"/>
      <c r="Q1" s="1"/>
      <c r="R1" s="1"/>
      <c r="T1" s="1"/>
      <c r="U1" s="1"/>
      <c r="V1" s="1"/>
      <c r="W1" s="1"/>
      <c r="X1" s="1"/>
    </row>
    <row r="2" spans="1:39" ht="16.05" customHeight="1" x14ac:dyDescent="0.35">
      <c r="B2" s="43">
        <f ca="1">TODAY()</f>
        <v>45579</v>
      </c>
      <c r="C2" s="2"/>
      <c r="E2" s="2"/>
      <c r="F2" s="2"/>
      <c r="I2" s="41"/>
      <c r="J2" s="41"/>
      <c r="K2" s="41"/>
      <c r="L2" s="84"/>
      <c r="M2" s="84"/>
      <c r="N2" s="84"/>
      <c r="O2" s="84"/>
      <c r="P2" s="84"/>
      <c r="Q2" s="84"/>
      <c r="R2" s="84"/>
      <c r="T2" s="42"/>
      <c r="U2" s="41"/>
      <c r="V2" s="41"/>
      <c r="W2" s="41"/>
      <c r="X2" s="65"/>
    </row>
    <row r="3" spans="1:39" x14ac:dyDescent="0.3">
      <c r="B3" t="s">
        <v>11</v>
      </c>
      <c r="C3" s="81"/>
      <c r="D3" s="82"/>
      <c r="F3" s="58" t="s">
        <v>69</v>
      </c>
      <c r="G3" s="81"/>
      <c r="H3" s="82"/>
      <c r="J3" s="22"/>
      <c r="K3" s="22"/>
      <c r="L3" s="84"/>
      <c r="M3" s="84"/>
      <c r="N3" s="84"/>
      <c r="O3" s="84"/>
      <c r="P3" s="84"/>
      <c r="Q3" s="84"/>
      <c r="R3" s="84"/>
      <c r="T3" s="23"/>
      <c r="U3" s="22"/>
      <c r="V3" s="22"/>
      <c r="W3" s="22"/>
      <c r="X3" s="65"/>
    </row>
    <row r="4" spans="1:39" x14ac:dyDescent="0.3">
      <c r="B4" t="s">
        <v>45</v>
      </c>
      <c r="C4" s="81"/>
      <c r="D4" s="82"/>
      <c r="F4" s="118" t="s">
        <v>8</v>
      </c>
      <c r="G4" s="99"/>
      <c r="H4" s="100"/>
      <c r="J4" s="22"/>
      <c r="K4" s="101" t="s">
        <v>81</v>
      </c>
      <c r="L4" s="101"/>
      <c r="M4" s="102" t="s">
        <v>82</v>
      </c>
      <c r="N4" s="103"/>
      <c r="O4" s="65"/>
      <c r="P4" s="104" t="s">
        <v>86</v>
      </c>
      <c r="Q4" s="105"/>
      <c r="R4" s="106"/>
      <c r="S4" s="107"/>
      <c r="T4" s="107"/>
      <c r="U4" s="107"/>
      <c r="V4" s="107"/>
      <c r="W4" s="107"/>
      <c r="X4" s="108"/>
      <c r="Z4" s="22"/>
      <c r="AA4" s="22"/>
      <c r="AB4" s="22"/>
      <c r="AC4" s="22"/>
      <c r="AD4" s="22"/>
      <c r="AE4" s="22"/>
      <c r="AF4" s="22"/>
      <c r="AG4" s="22"/>
      <c r="AH4" s="22"/>
      <c r="AI4" s="22"/>
      <c r="AJ4" s="22"/>
      <c r="AK4" s="22"/>
      <c r="AL4" s="22"/>
      <c r="AM4" s="22"/>
    </row>
    <row r="5" spans="1:39" x14ac:dyDescent="0.3">
      <c r="F5" s="118" t="s">
        <v>7</v>
      </c>
      <c r="G5" s="83"/>
      <c r="H5" s="83"/>
      <c r="K5" t="s">
        <v>45</v>
      </c>
      <c r="M5" s="90"/>
      <c r="N5" s="91"/>
      <c r="O5" s="91"/>
      <c r="P5" s="91"/>
      <c r="Q5" s="91"/>
      <c r="R5" s="91"/>
      <c r="S5" s="91"/>
      <c r="T5" s="91"/>
      <c r="U5" s="91"/>
      <c r="V5" s="91"/>
      <c r="W5" s="91"/>
      <c r="X5" s="92"/>
    </row>
    <row r="6" spans="1:39" ht="39.6" x14ac:dyDescent="0.3">
      <c r="B6" s="34" t="s">
        <v>20</v>
      </c>
      <c r="C6" s="40" t="s">
        <v>18</v>
      </c>
      <c r="D6" s="40" t="s">
        <v>47</v>
      </c>
      <c r="L6" s="61"/>
      <c r="M6" s="93"/>
      <c r="N6" s="94"/>
      <c r="O6" s="94"/>
      <c r="P6" s="94"/>
      <c r="Q6" s="94"/>
      <c r="R6" s="94"/>
      <c r="S6" s="94"/>
      <c r="T6" s="94"/>
      <c r="U6" s="94"/>
      <c r="V6" s="94"/>
      <c r="W6" s="94"/>
      <c r="X6" s="95"/>
      <c r="Y6" s="61"/>
    </row>
    <row r="7" spans="1:39" ht="14.55" customHeight="1" x14ac:dyDescent="0.3">
      <c r="B7" s="35"/>
      <c r="C7" s="35"/>
      <c r="D7" s="35"/>
      <c r="E7" s="60"/>
      <c r="F7" s="44"/>
      <c r="L7" s="61"/>
      <c r="M7" s="96"/>
      <c r="N7" s="97"/>
      <c r="O7" s="97"/>
      <c r="P7" s="97"/>
      <c r="Q7" s="97"/>
      <c r="R7" s="97"/>
      <c r="S7" s="97"/>
      <c r="T7" s="97"/>
      <c r="U7" s="97"/>
      <c r="V7" s="97"/>
      <c r="W7" s="97"/>
      <c r="X7" s="98"/>
      <c r="Y7" s="61"/>
    </row>
    <row r="8" spans="1:39" x14ac:dyDescent="0.3">
      <c r="B8" s="36"/>
      <c r="C8" s="36"/>
      <c r="D8" s="36"/>
      <c r="E8" s="60"/>
      <c r="F8" s="44"/>
    </row>
    <row r="9" spans="1:39" s="16" customFormat="1" ht="54" customHeight="1" x14ac:dyDescent="0.3">
      <c r="B9" s="37"/>
      <c r="C9" s="36"/>
      <c r="D9" s="37"/>
      <c r="G9" s="17"/>
      <c r="I9" s="22"/>
      <c r="J9" s="22"/>
      <c r="K9" s="22"/>
      <c r="M9"/>
      <c r="N9"/>
      <c r="O9"/>
      <c r="P9"/>
      <c r="U9" s="22"/>
      <c r="V9" s="22"/>
      <c r="W9" s="22"/>
    </row>
    <row r="10" spans="1:39" ht="15.45" customHeight="1" x14ac:dyDescent="0.3">
      <c r="B10" s="36"/>
      <c r="C10" s="36"/>
      <c r="D10" s="36"/>
      <c r="Q10" s="85" t="s">
        <v>70</v>
      </c>
      <c r="R10" s="85"/>
      <c r="X10" s="87">
        <f>SUM($X$13-$Y13)</f>
        <v>0</v>
      </c>
      <c r="Y10" s="87"/>
    </row>
    <row r="11" spans="1:39" ht="14.55" customHeight="1" x14ac:dyDescent="0.3">
      <c r="B11" s="36"/>
      <c r="C11" s="36"/>
      <c r="D11" s="36"/>
      <c r="F11" s="89" t="str">
        <f>IF(AND(_xlfn.DAYS($G$5,$G$4)+1&lt;&gt;(COUNTA(TblTrvlDetails[Travel Date])),COUNTA(TblTrvlDetails[Travel Date])&lt;&gt;0),CONCATENATE("Number of days between start and end date (",_xlfn.DAYS($G$5,$G$4),") don't match the number of dates being claimed below (",COUNTA(TblTrvlDetails[Travel Date]),")"),"")</f>
        <v/>
      </c>
      <c r="G11" s="89"/>
      <c r="H11" s="89"/>
      <c r="I11" s="89"/>
      <c r="J11" s="89"/>
      <c r="K11" s="89"/>
      <c r="L11" s="89"/>
      <c r="M11" s="89"/>
      <c r="N11" s="89"/>
      <c r="O11" s="89"/>
      <c r="P11" s="89"/>
      <c r="Q11" s="86"/>
      <c r="R11" s="86"/>
      <c r="S11" s="64"/>
      <c r="T11" s="64"/>
      <c r="U11" s="64"/>
      <c r="V11" s="64"/>
      <c r="W11" s="64"/>
      <c r="X11" s="88"/>
      <c r="Y11" s="88"/>
    </row>
    <row r="12" spans="1:39" ht="15" customHeight="1" x14ac:dyDescent="0.3">
      <c r="A12" s="25"/>
      <c r="B12" s="38"/>
      <c r="C12" s="39"/>
      <c r="D12" s="39"/>
      <c r="E12" s="39"/>
      <c r="F12" s="39"/>
      <c r="G12" s="39"/>
      <c r="H12" s="39"/>
      <c r="I12" s="39"/>
      <c r="J12" s="39"/>
      <c r="K12" s="39"/>
      <c r="L12" s="39" t="s">
        <v>35</v>
      </c>
      <c r="M12" s="39"/>
      <c r="N12" s="39"/>
      <c r="O12" s="39"/>
      <c r="P12" s="39"/>
      <c r="Q12" s="39"/>
      <c r="R12" s="39"/>
      <c r="S12" s="66"/>
      <c r="T12" s="66"/>
      <c r="U12" s="66"/>
      <c r="V12" s="66"/>
      <c r="W12" s="66"/>
      <c r="X12" s="39"/>
      <c r="Y12" s="39"/>
    </row>
    <row r="13" spans="1:39" ht="33" customHeight="1" x14ac:dyDescent="0.3">
      <c r="B13" s="59" t="s">
        <v>27</v>
      </c>
      <c r="I13" s="78" t="s">
        <v>49</v>
      </c>
      <c r="J13" s="79"/>
      <c r="K13" s="80"/>
      <c r="L13" s="45">
        <f>SUM(TblTrvlDetails[M&amp;IE Total])</f>
        <v>0</v>
      </c>
      <c r="M13" s="45">
        <f>SUM(TblTrvlDetails[Airfare*])</f>
        <v>0</v>
      </c>
      <c r="N13" s="45">
        <f>SUM(TblTrvlDetails[Lodging*])</f>
        <v>0</v>
      </c>
      <c r="O13" s="45">
        <f>SUM(TblTrvlDetails[Miles*])*(VLOOKUP("Car Mileage",TblTransport[#All],2,FALSE))</f>
        <v>0</v>
      </c>
      <c r="P13" s="45">
        <f>SUM(TblTrvlDetails[Ground Transport*])</f>
        <v>0</v>
      </c>
      <c r="Q13" s="45">
        <f>SUM(TblTrvlDetails[Car Rental*])</f>
        <v>0</v>
      </c>
      <c r="R13" s="46">
        <f>SUM(TblTrvlDetails[Business Expense*])</f>
        <v>0</v>
      </c>
      <c r="S13" s="47"/>
      <c r="T13" s="47"/>
      <c r="U13" s="47"/>
      <c r="V13" s="47"/>
      <c r="W13" s="47"/>
      <c r="X13" s="45">
        <f>SUM(L13:R13)</f>
        <v>0</v>
      </c>
      <c r="Y13" s="46">
        <f>SUM(TblTrvlDetails[Advance*])</f>
        <v>0</v>
      </c>
    </row>
    <row r="14" spans="1:39" ht="39" customHeight="1" x14ac:dyDescent="0.3">
      <c r="B14" s="48" t="s">
        <v>16</v>
      </c>
      <c r="C14" s="49" t="s">
        <v>17</v>
      </c>
      <c r="D14" s="49" t="s">
        <v>51</v>
      </c>
      <c r="E14" s="49" t="s">
        <v>24</v>
      </c>
      <c r="F14" s="49" t="s">
        <v>50</v>
      </c>
      <c r="G14" s="50" t="s">
        <v>37</v>
      </c>
      <c r="H14" s="50" t="s">
        <v>38</v>
      </c>
      <c r="I14" s="50" t="s">
        <v>4</v>
      </c>
      <c r="J14" s="50" t="s">
        <v>6</v>
      </c>
      <c r="K14" s="50" t="s">
        <v>5</v>
      </c>
      <c r="L14" s="50" t="s">
        <v>28</v>
      </c>
      <c r="M14" s="50" t="s">
        <v>42</v>
      </c>
      <c r="N14" s="50" t="s">
        <v>43</v>
      </c>
      <c r="O14" s="50" t="s">
        <v>41</v>
      </c>
      <c r="P14" s="50" t="s">
        <v>40</v>
      </c>
      <c r="Q14" s="50" t="s">
        <v>46</v>
      </c>
      <c r="R14" s="50" t="s">
        <v>44</v>
      </c>
      <c r="S14" s="50" t="s">
        <v>25</v>
      </c>
      <c r="T14" s="50" t="s">
        <v>0</v>
      </c>
      <c r="U14" s="50" t="s">
        <v>1</v>
      </c>
      <c r="V14" s="50" t="s">
        <v>2</v>
      </c>
      <c r="W14" s="50" t="s">
        <v>3</v>
      </c>
      <c r="X14" s="51" t="s">
        <v>21</v>
      </c>
      <c r="Y14" s="50" t="s">
        <v>48</v>
      </c>
    </row>
    <row r="15" spans="1:39" ht="20.55" customHeight="1" x14ac:dyDescent="0.3">
      <c r="B15" s="27"/>
      <c r="C15" s="28"/>
      <c r="D15" s="27"/>
      <c r="E15" s="29" t="str">
        <f>_xlfn.IFNA(IF(VLOOKUP(TblTrvlDetails[[#This Row],[Location]],TblDom[],2,FALSE)&lt;&gt;"International","D",IF(VLOOKUP(TblTrvlDetails[[#This Row],[Location]],TblDom[],2,FALSE)="International","I","")),"")</f>
        <v/>
      </c>
      <c r="F15"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15" s="30"/>
      <c r="H15" s="31">
        <v>0</v>
      </c>
      <c r="I15" s="31">
        <v>0</v>
      </c>
      <c r="J15" s="31">
        <v>0</v>
      </c>
      <c r="K15" s="31">
        <v>0</v>
      </c>
      <c r="L15"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32"/>
      <c r="N15" s="32"/>
      <c r="O15" s="28"/>
      <c r="P15" s="32"/>
      <c r="Q15" s="32"/>
      <c r="R15" s="32"/>
      <c r="S15" s="31">
        <f>IF(ISBLANK(TblTrvlDetails[[#This Row],[Location]]),0,IF(TblTrvlDetails[[#This Row],[D/I]]="I",VLOOKUP(TblTrvlDetails[[#This Row],[Location]],TblDom[],3,FALSE),VLOOKUP(TblTrvlDetails[[#This Row],[Location]],TblDom[],2,FALSE)))</f>
        <v>0</v>
      </c>
      <c r="T15"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5"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5"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5"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5" s="33">
        <f>IFERROR(SUM(L15:N15,P15:R15,(TblTrvlDetails[[#This Row],[Miles*]]*VLOOKUP("Car Mileage",TblTransport[#All],2,FALSE))),"")</f>
        <v>0</v>
      </c>
      <c r="Y15" s="62">
        <v>0</v>
      </c>
    </row>
    <row r="16" spans="1:39" ht="20.55" customHeight="1" x14ac:dyDescent="0.3">
      <c r="B16" s="27"/>
      <c r="C16" s="28"/>
      <c r="D16" s="27"/>
      <c r="E16" s="29" t="str">
        <f>_xlfn.IFNA(IF(VLOOKUP(TblTrvlDetails[[#This Row],[Location]],TblDom[],2,FALSE)&lt;&gt;"International","D",IF(VLOOKUP(TblTrvlDetails[[#This Row],[Location]],TblDom[],2,FALSE)="International","I","")),"")</f>
        <v/>
      </c>
      <c r="F16"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16" s="30"/>
      <c r="H16" s="31">
        <v>0</v>
      </c>
      <c r="I16" s="31">
        <v>0</v>
      </c>
      <c r="J16" s="31">
        <v>0</v>
      </c>
      <c r="K16" s="31">
        <v>0</v>
      </c>
      <c r="L16"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2"/>
      <c r="N16" s="32"/>
      <c r="O16" s="28"/>
      <c r="P16" s="32"/>
      <c r="Q16" s="32"/>
      <c r="R16" s="32"/>
      <c r="S16" s="31">
        <f>IF(ISBLANK(TblTrvlDetails[[#This Row],[Location]]),0,IF(TblTrvlDetails[[#This Row],[D/I]]="I",VLOOKUP(TblTrvlDetails[[#This Row],[Location]],TblDom[],3,FALSE),VLOOKUP(TblTrvlDetails[[#This Row],[Location]],TblDom[],2,FALSE)))</f>
        <v>0</v>
      </c>
      <c r="T16"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6"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6"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6"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6" s="33">
        <f>IFERROR(SUM(L16:N16,P16:R16,(TblTrvlDetails[[#This Row],[Miles*]]*VLOOKUP("Car Mileage",TblTransport[#All],2,FALSE))),"")</f>
        <v>0</v>
      </c>
      <c r="Y16" s="62">
        <v>0</v>
      </c>
    </row>
    <row r="17" spans="2:25" ht="20.55" customHeight="1" x14ac:dyDescent="0.3">
      <c r="B17" s="27"/>
      <c r="C17" s="28"/>
      <c r="D17" s="27"/>
      <c r="E17" s="29" t="str">
        <f>_xlfn.IFNA(IF(VLOOKUP(TblTrvlDetails[[#This Row],[Location]],TblDom[],2,FALSE)&lt;&gt;"International","D",IF(VLOOKUP(TblTrvlDetails[[#This Row],[Location]],TblDom[],2,FALSE)="International","I","")),"")</f>
        <v/>
      </c>
      <c r="F17"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17" s="30"/>
      <c r="H17" s="31">
        <v>0</v>
      </c>
      <c r="I17" s="31">
        <v>0</v>
      </c>
      <c r="J17" s="31">
        <v>0</v>
      </c>
      <c r="K17" s="31">
        <v>0</v>
      </c>
      <c r="L17"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2"/>
      <c r="N17" s="32"/>
      <c r="O17" s="28"/>
      <c r="P17" s="32"/>
      <c r="Q17" s="32"/>
      <c r="R17" s="32"/>
      <c r="S17" s="31">
        <f>IF(ISBLANK(TblTrvlDetails[[#This Row],[Location]]),0,IF(TblTrvlDetails[[#This Row],[D/I]]="I",VLOOKUP(TblTrvlDetails[[#This Row],[Location]],TblDom[],3,FALSE),VLOOKUP(TblTrvlDetails[[#This Row],[Location]],TblDom[],2,FALSE)))</f>
        <v>0</v>
      </c>
      <c r="T17"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7"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7"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7"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7" s="33">
        <f>IFERROR(SUM(L17:N17,P17:R17,(TblTrvlDetails[[#This Row],[Miles*]]*VLOOKUP("Car Mileage",TblTransport[#All],2,FALSE))),"")</f>
        <v>0</v>
      </c>
      <c r="Y17" s="62">
        <v>0</v>
      </c>
    </row>
    <row r="18" spans="2:25" ht="20.55" customHeight="1" x14ac:dyDescent="0.3">
      <c r="B18" s="27"/>
      <c r="C18" s="28"/>
      <c r="D18" s="27"/>
      <c r="E18" s="29" t="str">
        <f>_xlfn.IFNA(IF(VLOOKUP(TblTrvlDetails[[#This Row],[Location]],TblDom[],2,FALSE)&lt;&gt;"International","D",IF(VLOOKUP(TblTrvlDetails[[#This Row],[Location]],TblDom[],2,FALSE)="International","I","")),"")</f>
        <v/>
      </c>
      <c r="F18"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18" s="30"/>
      <c r="H18" s="31">
        <v>0</v>
      </c>
      <c r="I18" s="31">
        <v>0</v>
      </c>
      <c r="J18" s="31">
        <v>0</v>
      </c>
      <c r="K18" s="31">
        <v>0</v>
      </c>
      <c r="L18"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2"/>
      <c r="N18" s="32"/>
      <c r="O18" s="28"/>
      <c r="P18" s="32"/>
      <c r="Q18" s="32"/>
      <c r="R18" s="32"/>
      <c r="S18" s="31">
        <f>IF(ISBLANK(TblTrvlDetails[[#This Row],[Location]]),0,IF(TblTrvlDetails[[#This Row],[D/I]]="I",VLOOKUP(TblTrvlDetails[[#This Row],[Location]],TblDom[],3,FALSE),VLOOKUP(TblTrvlDetails[[#This Row],[Location]],TblDom[],2,FALSE)))</f>
        <v>0</v>
      </c>
      <c r="T18"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8"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8"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8"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8" s="33">
        <f>IFERROR(SUM(L18:N18,P18:R18,(TblTrvlDetails[[#This Row],[Miles*]]*VLOOKUP("Car Mileage",TblTransport[#All],2,FALSE))),"")</f>
        <v>0</v>
      </c>
      <c r="Y18" s="62">
        <v>0</v>
      </c>
    </row>
    <row r="19" spans="2:25" ht="20.55" customHeight="1" x14ac:dyDescent="0.3">
      <c r="B19" s="27"/>
      <c r="C19" s="28"/>
      <c r="D19" s="27"/>
      <c r="E19" s="29" t="str">
        <f>_xlfn.IFNA(IF(VLOOKUP(TblTrvlDetails[[#This Row],[Location]],TblDom[],2,FALSE)&lt;&gt;"International","D",IF(VLOOKUP(TblTrvlDetails[[#This Row],[Location]],TblDom[],2,FALSE)="International","I","")),"")</f>
        <v/>
      </c>
      <c r="F19"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19" s="30"/>
      <c r="H19" s="31">
        <v>0</v>
      </c>
      <c r="I19" s="31">
        <v>0</v>
      </c>
      <c r="J19" s="31">
        <v>0</v>
      </c>
      <c r="K19" s="31">
        <v>0</v>
      </c>
      <c r="L19"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2"/>
      <c r="N19" s="32"/>
      <c r="O19" s="28"/>
      <c r="P19" s="32"/>
      <c r="Q19" s="32"/>
      <c r="R19" s="32"/>
      <c r="S19" s="31">
        <f>IF(ISBLANK(TblTrvlDetails[[#This Row],[Location]]),0,IF(TblTrvlDetails[[#This Row],[D/I]]="I",VLOOKUP(TblTrvlDetails[[#This Row],[Location]],TblDom[],3,FALSE),VLOOKUP(TblTrvlDetails[[#This Row],[Location]],TblDom[],2,FALSE)))</f>
        <v>0</v>
      </c>
      <c r="T19"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19"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19"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19"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19" s="33">
        <f>IFERROR(SUM(L19:N19,P19:R19,(TblTrvlDetails[[#This Row],[Miles*]]*VLOOKUP("Car Mileage",TblTransport[#All],2,FALSE))),"")</f>
        <v>0</v>
      </c>
      <c r="Y19" s="62">
        <v>0</v>
      </c>
    </row>
    <row r="20" spans="2:25" ht="20.55" customHeight="1" x14ac:dyDescent="0.3">
      <c r="B20" s="27"/>
      <c r="C20" s="28"/>
      <c r="D20" s="27"/>
      <c r="E20" s="29" t="str">
        <f>_xlfn.IFNA(IF(VLOOKUP(TblTrvlDetails[[#This Row],[Location]],TblDom[],2,FALSE)&lt;&gt;"International","D",IF(VLOOKUP(TblTrvlDetails[[#This Row],[Location]],TblDom[],2,FALSE)="International","I","")),"")</f>
        <v/>
      </c>
      <c r="F20"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0" s="30"/>
      <c r="H20" s="31">
        <v>0</v>
      </c>
      <c r="I20" s="31">
        <v>0</v>
      </c>
      <c r="J20" s="31">
        <v>0</v>
      </c>
      <c r="K20" s="31">
        <v>0</v>
      </c>
      <c r="L20"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2"/>
      <c r="N20" s="32"/>
      <c r="O20" s="28"/>
      <c r="P20" s="32"/>
      <c r="Q20" s="32"/>
      <c r="R20" s="32"/>
      <c r="S20" s="31">
        <f>IF(ISBLANK(TblTrvlDetails[[#This Row],[Location]]),0,IF(TblTrvlDetails[[#This Row],[D/I]]="I",VLOOKUP(TblTrvlDetails[[#This Row],[Location]],TblDom[],3,FALSE),VLOOKUP(TblTrvlDetails[[#This Row],[Location]],TblDom[],2,FALSE)))</f>
        <v>0</v>
      </c>
      <c r="T20"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0"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0"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0"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0" s="33">
        <f>IFERROR(SUM(L20:N20,P20:R20,(TblTrvlDetails[[#This Row],[Miles*]]*VLOOKUP("Car Mileage",TblTransport[#All],2,FALSE))),"")</f>
        <v>0</v>
      </c>
      <c r="Y20" s="62">
        <v>0</v>
      </c>
    </row>
    <row r="21" spans="2:25" ht="20.55" customHeight="1" x14ac:dyDescent="0.3">
      <c r="B21" s="27"/>
      <c r="C21" s="28"/>
      <c r="D21" s="27"/>
      <c r="E21" s="29" t="str">
        <f>_xlfn.IFNA(IF(VLOOKUP(TblTrvlDetails[[#This Row],[Location]],TblDom[],2,FALSE)&lt;&gt;"International","D",IF(VLOOKUP(TblTrvlDetails[[#This Row],[Location]],TblDom[],2,FALSE)="International","I","")),"")</f>
        <v/>
      </c>
      <c r="F21"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1" s="30"/>
      <c r="H21" s="31">
        <v>0</v>
      </c>
      <c r="I21" s="31">
        <v>0</v>
      </c>
      <c r="J21" s="31">
        <v>0</v>
      </c>
      <c r="K21" s="31">
        <v>0</v>
      </c>
      <c r="L21"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2"/>
      <c r="N21" s="32"/>
      <c r="O21" s="28"/>
      <c r="P21" s="32"/>
      <c r="Q21" s="32"/>
      <c r="R21" s="32"/>
      <c r="S21" s="31">
        <f>IF(ISBLANK(TblTrvlDetails[[#This Row],[Location]]),0,IF(TblTrvlDetails[[#This Row],[D/I]]="I",VLOOKUP(TblTrvlDetails[[#This Row],[Location]],TblDom[],3,FALSE),VLOOKUP(TblTrvlDetails[[#This Row],[Location]],TblDom[],2,FALSE)))</f>
        <v>0</v>
      </c>
      <c r="T21"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1"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1"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1"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1" s="33">
        <f>IFERROR(SUM(L21:N21,P21:R21,(TblTrvlDetails[[#This Row],[Miles*]]*VLOOKUP("Car Mileage",TblTransport[#All],2,FALSE))),"")</f>
        <v>0</v>
      </c>
      <c r="Y21" s="62">
        <v>0</v>
      </c>
    </row>
    <row r="22" spans="2:25" ht="20.55" customHeight="1" x14ac:dyDescent="0.3">
      <c r="B22" s="27"/>
      <c r="C22" s="28"/>
      <c r="D22" s="27"/>
      <c r="E22" s="29" t="str">
        <f>_xlfn.IFNA(IF(VLOOKUP(TblTrvlDetails[[#This Row],[Location]],TblDom[],2,FALSE)&lt;&gt;"International","D",IF(VLOOKUP(TblTrvlDetails[[#This Row],[Location]],TblDom[],2,FALSE)="International","I","")),"")</f>
        <v/>
      </c>
      <c r="F22"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2" s="30"/>
      <c r="H22" s="31">
        <v>0</v>
      </c>
      <c r="I22" s="31">
        <v>0</v>
      </c>
      <c r="J22" s="31">
        <v>0</v>
      </c>
      <c r="K22" s="31">
        <v>0</v>
      </c>
      <c r="L22"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2"/>
      <c r="N22" s="32"/>
      <c r="O22" s="28"/>
      <c r="P22" s="32"/>
      <c r="Q22" s="32"/>
      <c r="R22" s="32"/>
      <c r="S22" s="31">
        <f>IF(ISBLANK(TblTrvlDetails[[#This Row],[Location]]),0,IF(TblTrvlDetails[[#This Row],[D/I]]="I",VLOOKUP(TblTrvlDetails[[#This Row],[Location]],TblDom[],3,FALSE),VLOOKUP(TblTrvlDetails[[#This Row],[Location]],TblDom[],2,FALSE)))</f>
        <v>0</v>
      </c>
      <c r="T22"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2"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2"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2"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2" s="33">
        <f>IFERROR(SUM(L22:N22,P22:R22,(TblTrvlDetails[[#This Row],[Miles*]]*VLOOKUP("Car Mileage",TblTransport[#All],2,FALSE))),"")</f>
        <v>0</v>
      </c>
      <c r="Y22" s="62">
        <v>0</v>
      </c>
    </row>
    <row r="23" spans="2:25" ht="20.55" customHeight="1" x14ac:dyDescent="0.3">
      <c r="B23" s="27"/>
      <c r="C23" s="28"/>
      <c r="D23" s="27"/>
      <c r="E23" s="29" t="str">
        <f>_xlfn.IFNA(IF(VLOOKUP(TblTrvlDetails[[#This Row],[Location]],TblDom[],2,FALSE)&lt;&gt;"International","D",IF(VLOOKUP(TblTrvlDetails[[#This Row],[Location]],TblDom[],2,FALSE)="International","I","")),"")</f>
        <v/>
      </c>
      <c r="F23"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3" s="30"/>
      <c r="H23" s="31">
        <v>0</v>
      </c>
      <c r="I23" s="31">
        <v>0</v>
      </c>
      <c r="J23" s="31">
        <v>0</v>
      </c>
      <c r="K23" s="31">
        <v>0</v>
      </c>
      <c r="L23"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2"/>
      <c r="N23" s="32"/>
      <c r="O23" s="28"/>
      <c r="P23" s="32"/>
      <c r="Q23" s="32"/>
      <c r="R23" s="32"/>
      <c r="S23" s="31">
        <f>IF(ISBLANK(TblTrvlDetails[[#This Row],[Location]]),0,IF(TblTrvlDetails[[#This Row],[D/I]]="I",VLOOKUP(TblTrvlDetails[[#This Row],[Location]],TblDom[],3,FALSE),VLOOKUP(TblTrvlDetails[[#This Row],[Location]],TblDom[],2,FALSE)))</f>
        <v>0</v>
      </c>
      <c r="T23"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3"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3"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3"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3" s="33">
        <f>IFERROR(SUM(L23:N23,P23:R23,(TblTrvlDetails[[#This Row],[Miles*]]*VLOOKUP("Car Mileage",TblTransport[#All],2,FALSE))),"")</f>
        <v>0</v>
      </c>
      <c r="Y23" s="62">
        <v>0</v>
      </c>
    </row>
    <row r="24" spans="2:25" ht="20.55" customHeight="1" x14ac:dyDescent="0.3">
      <c r="B24" s="27"/>
      <c r="C24" s="28"/>
      <c r="D24" s="27"/>
      <c r="E24" s="29" t="str">
        <f>_xlfn.IFNA(IF(VLOOKUP(TblTrvlDetails[[#This Row],[Location]],TblDom[],2,FALSE)&lt;&gt;"International","D",IF(VLOOKUP(TblTrvlDetails[[#This Row],[Location]],TblDom[],2,FALSE)="International","I","")),"")</f>
        <v/>
      </c>
      <c r="F24"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4" s="30"/>
      <c r="H24" s="31">
        <v>0</v>
      </c>
      <c r="I24" s="31">
        <v>0</v>
      </c>
      <c r="J24" s="31">
        <v>0</v>
      </c>
      <c r="K24" s="31">
        <v>0</v>
      </c>
      <c r="L24"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2"/>
      <c r="N24" s="32"/>
      <c r="O24" s="28"/>
      <c r="P24" s="32"/>
      <c r="Q24" s="32"/>
      <c r="R24" s="32"/>
      <c r="S24" s="31">
        <f>IF(ISBLANK(TblTrvlDetails[[#This Row],[Location]]),0,IF(TblTrvlDetails[[#This Row],[D/I]]="I",VLOOKUP(TblTrvlDetails[[#This Row],[Location]],TblDom[],3,FALSE),VLOOKUP(TblTrvlDetails[[#This Row],[Location]],TblDom[],2,FALSE)))</f>
        <v>0</v>
      </c>
      <c r="T24"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4"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4"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4"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4" s="33">
        <f>IFERROR(SUM(L24:N24,P24:R24,(TblTrvlDetails[[#This Row],[Miles*]]*VLOOKUP("Car Mileage",TblTransport[#All],2,FALSE))),"")</f>
        <v>0</v>
      </c>
      <c r="Y24" s="62">
        <v>0</v>
      </c>
    </row>
    <row r="25" spans="2:25" ht="20.55" customHeight="1" x14ac:dyDescent="0.3">
      <c r="B25" s="27"/>
      <c r="C25" s="28"/>
      <c r="D25" s="27"/>
      <c r="E25" s="29" t="str">
        <f>_xlfn.IFNA(IF(VLOOKUP(TblTrvlDetails[[#This Row],[Location]],TblDom[],2,FALSE)&lt;&gt;"International","D",IF(VLOOKUP(TblTrvlDetails[[#This Row],[Location]],TblDom[],2,FALSE)="International","I","")),"")</f>
        <v/>
      </c>
      <c r="F25"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5" s="30"/>
      <c r="H25" s="31">
        <v>0</v>
      </c>
      <c r="I25" s="31">
        <v>0</v>
      </c>
      <c r="J25" s="31">
        <v>0</v>
      </c>
      <c r="K25" s="31">
        <v>0</v>
      </c>
      <c r="L25"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2"/>
      <c r="N25" s="32"/>
      <c r="O25" s="28"/>
      <c r="P25" s="32"/>
      <c r="Q25" s="32"/>
      <c r="R25" s="32"/>
      <c r="S25" s="31">
        <f>IF(ISBLANK(TblTrvlDetails[[#This Row],[Location]]),0,IF(TblTrvlDetails[[#This Row],[D/I]]="I",VLOOKUP(TblTrvlDetails[[#This Row],[Location]],TblDom[],3,FALSE),VLOOKUP(TblTrvlDetails[[#This Row],[Location]],TblDom[],2,FALSE)))</f>
        <v>0</v>
      </c>
      <c r="T25"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5"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5"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5"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5" s="33">
        <f>IFERROR(SUM(L25:N25,P25:R25,(TblTrvlDetails[[#This Row],[Miles*]]*VLOOKUP("Car Mileage",TblTransport[#All],2,FALSE))),"")</f>
        <v>0</v>
      </c>
      <c r="Y25" s="62">
        <v>0</v>
      </c>
    </row>
    <row r="26" spans="2:25" ht="20.55" customHeight="1" x14ac:dyDescent="0.3">
      <c r="B26" s="27"/>
      <c r="C26" s="28"/>
      <c r="D26" s="27"/>
      <c r="E26" s="29" t="str">
        <f>_xlfn.IFNA(IF(VLOOKUP(TblTrvlDetails[[#This Row],[Location]],TblDom[],2,FALSE)&lt;&gt;"International","D",IF(VLOOKUP(TblTrvlDetails[[#This Row],[Location]],TblDom[],2,FALSE)="International","I","")),"")</f>
        <v/>
      </c>
      <c r="F26"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6" s="30"/>
      <c r="H26" s="31">
        <v>0</v>
      </c>
      <c r="I26" s="31">
        <v>0</v>
      </c>
      <c r="J26" s="31">
        <v>0</v>
      </c>
      <c r="K26" s="31">
        <v>0</v>
      </c>
      <c r="L26"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2"/>
      <c r="N26" s="32"/>
      <c r="O26" s="28"/>
      <c r="P26" s="32"/>
      <c r="Q26" s="32"/>
      <c r="R26" s="32"/>
      <c r="S26" s="31">
        <f>IF(ISBLANK(TblTrvlDetails[[#This Row],[Location]]),0,IF(TblTrvlDetails[[#This Row],[D/I]]="I",VLOOKUP(TblTrvlDetails[[#This Row],[Location]],TblDom[],3,FALSE),VLOOKUP(TblTrvlDetails[[#This Row],[Location]],TblDom[],2,FALSE)))</f>
        <v>0</v>
      </c>
      <c r="T26"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6"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6"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6"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6" s="33">
        <f>IFERROR(SUM(L26:N26,P26:R26,(TblTrvlDetails[[#This Row],[Miles*]]*VLOOKUP("Car Mileage",TblTransport[#All],2,FALSE))),"")</f>
        <v>0</v>
      </c>
      <c r="Y26" s="62">
        <v>0</v>
      </c>
    </row>
    <row r="27" spans="2:25" ht="20.55" customHeight="1" x14ac:dyDescent="0.3">
      <c r="B27" s="27"/>
      <c r="C27" s="28"/>
      <c r="D27" s="27"/>
      <c r="E27" s="29" t="str">
        <f>_xlfn.IFNA(IF(VLOOKUP(TblTrvlDetails[[#This Row],[Location]],TblDom[],2,FALSE)&lt;&gt;"International","D",IF(VLOOKUP(TblTrvlDetails[[#This Row],[Location]],TblDom[],2,FALSE)="International","I","")),"")</f>
        <v/>
      </c>
      <c r="F27"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7" s="30"/>
      <c r="H27" s="31">
        <v>0</v>
      </c>
      <c r="I27" s="31">
        <v>0</v>
      </c>
      <c r="J27" s="31">
        <v>0</v>
      </c>
      <c r="K27" s="31">
        <v>0</v>
      </c>
      <c r="L27"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2"/>
      <c r="N27" s="32"/>
      <c r="O27" s="28"/>
      <c r="P27" s="32"/>
      <c r="Q27" s="32"/>
      <c r="R27" s="32"/>
      <c r="S27" s="31">
        <f>IF(ISBLANK(TblTrvlDetails[[#This Row],[Location]]),0,IF(TblTrvlDetails[[#This Row],[D/I]]="I",VLOOKUP(TblTrvlDetails[[#This Row],[Location]],TblDom[],3,FALSE),VLOOKUP(TblTrvlDetails[[#This Row],[Location]],TblDom[],2,FALSE)))</f>
        <v>0</v>
      </c>
      <c r="T27"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7"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7"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7"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7" s="33">
        <f>IFERROR(SUM(L27:N27,P27:R27,(TblTrvlDetails[[#This Row],[Miles*]]*VLOOKUP("Car Mileage",TblTransport[#All],2,FALSE))),"")</f>
        <v>0</v>
      </c>
      <c r="Y27" s="62">
        <v>0</v>
      </c>
    </row>
    <row r="28" spans="2:25" ht="20.55" customHeight="1" x14ac:dyDescent="0.3">
      <c r="B28" s="27"/>
      <c r="C28" s="28"/>
      <c r="D28" s="27"/>
      <c r="E28" s="29" t="str">
        <f>_xlfn.IFNA(IF(VLOOKUP(TblTrvlDetails[[#This Row],[Location]],TblDom[],2,FALSE)&lt;&gt;"International","D",IF(VLOOKUP(TblTrvlDetails[[#This Row],[Location]],TblDom[],2,FALSE)="International","I","")),"")</f>
        <v/>
      </c>
      <c r="F28"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8" s="30"/>
      <c r="H28" s="31">
        <v>0</v>
      </c>
      <c r="I28" s="31">
        <v>0</v>
      </c>
      <c r="J28" s="31">
        <v>0</v>
      </c>
      <c r="K28" s="31">
        <v>0</v>
      </c>
      <c r="L28"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2"/>
      <c r="N28" s="32"/>
      <c r="O28" s="28"/>
      <c r="P28" s="32"/>
      <c r="Q28" s="32"/>
      <c r="R28" s="32"/>
      <c r="S28" s="31">
        <f>IF(ISBLANK(TblTrvlDetails[[#This Row],[Location]]),0,IF(TblTrvlDetails[[#This Row],[D/I]]="I",VLOOKUP(TblTrvlDetails[[#This Row],[Location]],TblDom[],3,FALSE),VLOOKUP(TblTrvlDetails[[#This Row],[Location]],TblDom[],2,FALSE)))</f>
        <v>0</v>
      </c>
      <c r="T28"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33">
        <f>IFERROR(SUM(L28:N28,P28:R28,(TblTrvlDetails[[#This Row],[Miles*]]*VLOOKUP("Car Mileage",TblTransport[#All],2,FALSE))),"")</f>
        <v>0</v>
      </c>
      <c r="Y28" s="62">
        <v>0</v>
      </c>
    </row>
    <row r="29" spans="2:25" ht="20.55" customHeight="1" x14ac:dyDescent="0.3">
      <c r="B29" s="27"/>
      <c r="C29" s="28"/>
      <c r="D29" s="27"/>
      <c r="E29" s="29" t="str">
        <f>_xlfn.IFNA(IF(VLOOKUP(TblTrvlDetails[[#This Row],[Location]],TblDom[],2,FALSE)&lt;&gt;"International","D",IF(VLOOKUP(TblTrvlDetails[[#This Row],[Location]],TblDom[],2,FALSE)="International","I","")),"")</f>
        <v/>
      </c>
      <c r="F29" s="29">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Row],[Location]],TblDom[],2,FALSE)&lt;=HighestRate))),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Row],[Location]],TblDom[],2,FALSE)&lt;=HighestRate))), VLOOKUP(TblTrvlDetails[[#This Row],[Location]],TblDom[],2,FALSE))))))))),0)</f>
        <v>0</v>
      </c>
      <c r="G29" s="30"/>
      <c r="H29" s="31">
        <v>0</v>
      </c>
      <c r="I29" s="31">
        <v>0</v>
      </c>
      <c r="J29" s="31">
        <v>0</v>
      </c>
      <c r="K29" s="31">
        <v>0</v>
      </c>
      <c r="L29" s="2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2"/>
      <c r="N29" s="32"/>
      <c r="O29" s="28"/>
      <c r="P29" s="32"/>
      <c r="Q29" s="32"/>
      <c r="R29" s="32"/>
      <c r="S29" s="31">
        <f>IF(ISBLANK(TblTrvlDetails[[#This Row],[Location]]),0,IF(TblTrvlDetails[[#This Row],[D/I]]="I",VLOOKUP(TblTrvlDetails[[#This Row],[Location]],TblDom[],3,FALSE),VLOOKUP(TblTrvlDetails[[#This Row],[Location]],TblDom[],2,FALSE)))</f>
        <v>0</v>
      </c>
      <c r="T29" s="63">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63">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63">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29">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33">
        <f>IFERROR(SUM(L29:N29,P29:R29,(TblTrvlDetails[[#This Row],[Miles*]]*VLOOKUP("Car Mileage",TblTransport[#All],2,FALSE))),"")</f>
        <v>0</v>
      </c>
      <c r="Y29" s="62">
        <v>0</v>
      </c>
    </row>
    <row r="31" spans="2:25" x14ac:dyDescent="0.3">
      <c r="B31" s="109" t="s">
        <v>83</v>
      </c>
      <c r="C31" s="110"/>
      <c r="D31" s="110"/>
      <c r="E31" s="110"/>
      <c r="F31" s="110"/>
      <c r="G31" s="110"/>
      <c r="H31" s="110"/>
      <c r="I31" s="110"/>
      <c r="J31" s="110"/>
      <c r="K31" s="110"/>
      <c r="L31" s="110"/>
      <c r="M31" s="110"/>
      <c r="N31" s="110"/>
      <c r="O31" s="110"/>
      <c r="P31" s="110"/>
      <c r="Q31" s="110"/>
      <c r="R31" s="110"/>
      <c r="S31" s="110"/>
      <c r="T31" s="110"/>
      <c r="U31" s="110"/>
      <c r="V31" s="110"/>
      <c r="W31" s="110"/>
      <c r="X31" s="110"/>
      <c r="Y31" s="111"/>
    </row>
    <row r="32" spans="2:25" x14ac:dyDescent="0.3">
      <c r="B32" s="112"/>
      <c r="C32" s="94"/>
      <c r="D32" s="94"/>
      <c r="E32" s="94"/>
      <c r="F32" s="94"/>
      <c r="G32" s="94"/>
      <c r="H32" s="94"/>
      <c r="I32" s="94"/>
      <c r="J32" s="94"/>
      <c r="K32" s="94"/>
      <c r="L32" s="94"/>
      <c r="M32" s="94"/>
      <c r="N32" s="94"/>
      <c r="O32" s="94"/>
      <c r="P32" s="94"/>
      <c r="Q32" s="94"/>
      <c r="R32" s="94"/>
      <c r="S32" s="94"/>
      <c r="T32" s="94"/>
      <c r="U32" s="94"/>
      <c r="V32" s="94"/>
      <c r="W32" s="94"/>
      <c r="X32" s="94"/>
      <c r="Y32" s="95"/>
    </row>
    <row r="33" spans="2:25" x14ac:dyDescent="0.3">
      <c r="B33" s="113"/>
      <c r="C33" s="97"/>
      <c r="D33" s="97"/>
      <c r="E33" s="97"/>
      <c r="F33" s="97"/>
      <c r="G33" s="97"/>
      <c r="H33" s="97"/>
      <c r="I33" s="97"/>
      <c r="J33" s="97"/>
      <c r="K33" s="97"/>
      <c r="L33" s="97"/>
      <c r="M33" s="97"/>
      <c r="N33" s="97"/>
      <c r="O33" s="97"/>
      <c r="P33" s="97"/>
      <c r="Q33" s="97"/>
      <c r="R33" s="97"/>
      <c r="S33" s="97"/>
      <c r="T33" s="97"/>
      <c r="U33" s="97"/>
      <c r="V33" s="97"/>
      <c r="W33" s="97"/>
      <c r="X33" s="97"/>
      <c r="Y33" s="98"/>
    </row>
    <row r="35" spans="2:25" x14ac:dyDescent="0.3">
      <c r="B35" s="117" t="s">
        <v>85</v>
      </c>
    </row>
    <row r="37" spans="2:25" x14ac:dyDescent="0.3">
      <c r="B37" s="114" t="s">
        <v>84</v>
      </c>
      <c r="C37" s="91"/>
      <c r="D37" s="115"/>
      <c r="E37" s="116"/>
      <c r="F37" s="92"/>
    </row>
    <row r="38" spans="2:25" x14ac:dyDescent="0.3">
      <c r="B38" s="113"/>
      <c r="C38" s="97"/>
      <c r="D38" s="113"/>
      <c r="E38" s="97"/>
      <c r="F38" s="98"/>
    </row>
  </sheetData>
  <mergeCells count="18">
    <mergeCell ref="B31:Y33"/>
    <mergeCell ref="B37:C38"/>
    <mergeCell ref="D37:F38"/>
    <mergeCell ref="G4:H4"/>
    <mergeCell ref="G3:H3"/>
    <mergeCell ref="C4:D4"/>
    <mergeCell ref="C3:D3"/>
    <mergeCell ref="L2:R3"/>
    <mergeCell ref="K4:L4"/>
    <mergeCell ref="M4:N4"/>
    <mergeCell ref="P4:Q4"/>
    <mergeCell ref="R4:X4"/>
    <mergeCell ref="I13:K13"/>
    <mergeCell ref="G5:H5"/>
    <mergeCell ref="Q10:R11"/>
    <mergeCell ref="X10:Y11"/>
    <mergeCell ref="F11:P11"/>
    <mergeCell ref="M5:X7"/>
  </mergeCells>
  <phoneticPr fontId="12" type="noConversion"/>
  <dataValidations count="2">
    <dataValidation type="list" allowBlank="1" showInputMessage="1" showErrorMessage="1" sqref="B15:B29" xr:uid="{F15AC928-CC7A-4E74-B9C1-4B01E9C723CE}">
      <formula1>$B$7:$B$11</formula1>
    </dataValidation>
    <dataValidation type="list" allowBlank="1" showInputMessage="1" showErrorMessage="1" sqref="M4:N4" xr:uid="{9385FFE3-B91B-4FD8-B40E-586DF9F63DCC}">
      <formula1>"Select One, SOASI-Employee, Candidate, Vendor-PO Includes Travel, SSU-Current Student, Volunteer-Reg w/ HR"</formula1>
    </dataValidation>
  </dataValidations>
  <hyperlinks>
    <hyperlink ref="D6" r:id="rId1" display="International Rates (State Dept)" xr:uid="{21DD02F2-915F-4D90-9C34-CF297AEA1277}"/>
    <hyperlink ref="C6" r:id="rId2" xr:uid="{EAD12657-15CC-462B-8F73-3AA76AC31235}"/>
    <hyperlink ref="B35" r:id="rId3" xr:uid="{3DF4DC9F-9697-4D24-B28B-469CE67C976F}"/>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drawing r:id="rId5"/>
  <legacyDrawingHF r:id="rId6"/>
  <tableParts count="2">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0ACE33F9-43E9-4BFC-9DCA-CDC786D70A66}">
          <x14:formula1>
            <xm:f>Data!$P$4:$P$9</xm:f>
          </x14:formula1>
          <xm:sqref>C7:C11</xm:sqref>
        </x14:dataValidation>
        <x14:dataValidation type="list" allowBlank="1" showInputMessage="1" showErrorMessage="1" xr:uid="{E0108D65-8053-483B-9BF2-E01394D20001}">
          <x14:formula1>
            <xm:f>Data!$AA$4:$AA$6</xm:f>
          </x14:formula1>
          <xm:sqref>C15:C29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5" sqref="B5"/>
    </sheetView>
  </sheetViews>
  <sheetFormatPr defaultRowHeight="14.4" x14ac:dyDescent="0.3"/>
  <cols>
    <col min="1" max="1" width="9.21875" customWidth="1"/>
    <col min="2" max="2" width="49.77734375" customWidth="1"/>
    <col min="3" max="3" width="10.44140625" bestFit="1" customWidth="1"/>
  </cols>
  <sheetData>
    <row r="1" spans="1:3" x14ac:dyDescent="0.3">
      <c r="A1" s="67" t="s">
        <v>73</v>
      </c>
      <c r="B1" s="68" t="s">
        <v>76</v>
      </c>
      <c r="C1" s="69" t="s">
        <v>77</v>
      </c>
    </row>
    <row r="2" spans="1:3" x14ac:dyDescent="0.3">
      <c r="A2" s="70">
        <v>1</v>
      </c>
      <c r="B2" s="71" t="s">
        <v>74</v>
      </c>
      <c r="C2" s="72">
        <v>45236</v>
      </c>
    </row>
    <row r="3" spans="1:3" x14ac:dyDescent="0.3">
      <c r="A3" s="70">
        <v>2</v>
      </c>
      <c r="B3" s="71" t="s">
        <v>75</v>
      </c>
      <c r="C3" s="72">
        <v>45243</v>
      </c>
    </row>
    <row r="4" spans="1:3" ht="28.8" x14ac:dyDescent="0.3">
      <c r="A4" s="70">
        <v>3</v>
      </c>
      <c r="B4" s="71" t="s">
        <v>78</v>
      </c>
      <c r="C4" s="72">
        <v>45271</v>
      </c>
    </row>
    <row r="5" spans="1:3" ht="43.2" x14ac:dyDescent="0.3">
      <c r="A5" s="70">
        <v>4</v>
      </c>
      <c r="B5" s="71" t="s">
        <v>80</v>
      </c>
      <c r="C5" s="72">
        <v>45566</v>
      </c>
    </row>
    <row r="6" spans="1:3" x14ac:dyDescent="0.3">
      <c r="A6" s="70"/>
      <c r="B6" s="73"/>
      <c r="C6" s="74"/>
    </row>
    <row r="7" spans="1:3" x14ac:dyDescent="0.3">
      <c r="A7" s="70"/>
      <c r="B7" s="73"/>
      <c r="C7" s="74"/>
    </row>
    <row r="8" spans="1:3" x14ac:dyDescent="0.3">
      <c r="A8" s="70"/>
      <c r="B8" s="73"/>
      <c r="C8" s="74"/>
    </row>
    <row r="9" spans="1:3" x14ac:dyDescent="0.3">
      <c r="A9" s="70"/>
      <c r="B9" s="73"/>
      <c r="C9" s="74"/>
    </row>
    <row r="10" spans="1:3" x14ac:dyDescent="0.3">
      <c r="A10" s="70"/>
      <c r="B10" s="73"/>
      <c r="C10" s="74"/>
    </row>
    <row r="11" spans="1:3" x14ac:dyDescent="0.3">
      <c r="A11" s="70"/>
      <c r="B11" s="73"/>
      <c r="C11" s="74"/>
    </row>
    <row r="12" spans="1:3" x14ac:dyDescent="0.3">
      <c r="A12" s="70"/>
      <c r="B12" s="73"/>
      <c r="C12" s="74"/>
    </row>
    <row r="13" spans="1:3" x14ac:dyDescent="0.3">
      <c r="A13" s="70"/>
      <c r="B13" s="73"/>
      <c r="C13" s="74"/>
    </row>
    <row r="14" spans="1:3" x14ac:dyDescent="0.3">
      <c r="A14" s="75"/>
      <c r="B14" s="76"/>
      <c r="C14" s="7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Y6" sqref="Y6"/>
    </sheetView>
  </sheetViews>
  <sheetFormatPr defaultRowHeight="14.4" x14ac:dyDescent="0.3"/>
  <cols>
    <col min="1" max="1" width="11.6640625" hidden="1" customWidth="1"/>
    <col min="2" max="3" width="0" hidden="1" customWidth="1"/>
    <col min="4" max="4" width="13.6640625" style="20" customWidth="1"/>
    <col min="5" max="7" width="13.33203125" customWidth="1"/>
    <col min="8" max="8" width="13.88671875" customWidth="1"/>
    <col min="10" max="14" width="14.33203125" hidden="1" customWidth="1"/>
    <col min="24" max="24" width="15.77734375" customWidth="1"/>
    <col min="25" max="25" width="10.33203125" customWidth="1"/>
    <col min="27" max="27" width="22.109375" customWidth="1"/>
  </cols>
  <sheetData>
    <row r="1" spans="1:27" ht="15.6" x14ac:dyDescent="0.3">
      <c r="D1" s="21" t="s">
        <v>26</v>
      </c>
      <c r="P1" s="1" t="s">
        <v>79</v>
      </c>
      <c r="X1" t="s">
        <v>29</v>
      </c>
    </row>
    <row r="3" spans="1:27" x14ac:dyDescent="0.3">
      <c r="A3" s="3" t="s">
        <v>15</v>
      </c>
      <c r="D3" s="18" t="s">
        <v>12</v>
      </c>
      <c r="E3" s="4" t="s">
        <v>0</v>
      </c>
      <c r="F3" s="4" t="s">
        <v>1</v>
      </c>
      <c r="G3" s="4" t="s">
        <v>2</v>
      </c>
      <c r="H3" s="5" t="s">
        <v>13</v>
      </c>
      <c r="P3" s="3" t="s">
        <v>15</v>
      </c>
      <c r="Q3" s="3" t="s">
        <v>23</v>
      </c>
      <c r="R3" s="3" t="s">
        <v>1</v>
      </c>
      <c r="S3" s="3" t="s">
        <v>2</v>
      </c>
      <c r="T3" s="3" t="s">
        <v>22</v>
      </c>
      <c r="U3" s="3" t="s">
        <v>9</v>
      </c>
      <c r="X3" t="s">
        <v>30</v>
      </c>
      <c r="Y3" t="s">
        <v>34</v>
      </c>
      <c r="AA3" t="s">
        <v>17</v>
      </c>
    </row>
    <row r="4" spans="1:27" x14ac:dyDescent="0.3">
      <c r="A4" s="3">
        <v>59</v>
      </c>
      <c r="D4" s="19" t="s">
        <v>14</v>
      </c>
      <c r="E4" s="6">
        <v>0.15</v>
      </c>
      <c r="F4" s="6">
        <v>0.25</v>
      </c>
      <c r="G4" s="6">
        <v>0.4</v>
      </c>
      <c r="H4" s="7">
        <v>0.2</v>
      </c>
      <c r="P4" s="3">
        <v>68</v>
      </c>
      <c r="Q4" s="14">
        <v>16</v>
      </c>
      <c r="R4" s="14">
        <v>19</v>
      </c>
      <c r="S4" s="14">
        <v>28</v>
      </c>
      <c r="T4" s="14">
        <v>5</v>
      </c>
      <c r="U4" s="14">
        <v>51</v>
      </c>
      <c r="X4" t="s">
        <v>31</v>
      </c>
      <c r="AA4" t="s">
        <v>9</v>
      </c>
    </row>
    <row r="5" spans="1:27" x14ac:dyDescent="0.3">
      <c r="A5" s="3">
        <v>64</v>
      </c>
      <c r="D5" s="8">
        <v>1</v>
      </c>
      <c r="E5" s="9">
        <v>0</v>
      </c>
      <c r="F5" s="9">
        <v>0</v>
      </c>
      <c r="G5" s="9">
        <v>0</v>
      </c>
      <c r="H5" s="10">
        <v>1</v>
      </c>
      <c r="P5" s="3">
        <v>74</v>
      </c>
      <c r="Q5" s="15">
        <v>18</v>
      </c>
      <c r="R5" s="15">
        <v>20</v>
      </c>
      <c r="S5" s="15">
        <v>31</v>
      </c>
      <c r="T5" s="15">
        <v>5</v>
      </c>
      <c r="U5" s="15">
        <v>55.5</v>
      </c>
      <c r="X5" t="s">
        <v>32</v>
      </c>
      <c r="AA5" t="s">
        <v>10</v>
      </c>
    </row>
    <row r="6" spans="1:27" x14ac:dyDescent="0.3">
      <c r="A6" s="3">
        <v>69</v>
      </c>
      <c r="D6" s="8">
        <v>2</v>
      </c>
      <c r="E6" s="9">
        <v>0</v>
      </c>
      <c r="F6" s="9">
        <v>0</v>
      </c>
      <c r="G6" s="9">
        <v>1</v>
      </c>
      <c r="H6" s="10">
        <v>1</v>
      </c>
      <c r="P6" s="3">
        <v>80</v>
      </c>
      <c r="Q6" s="14">
        <v>20</v>
      </c>
      <c r="R6" s="14">
        <v>22</v>
      </c>
      <c r="S6" s="14">
        <v>33</v>
      </c>
      <c r="T6" s="14">
        <v>5</v>
      </c>
      <c r="U6" s="14">
        <v>60</v>
      </c>
      <c r="X6" t="s">
        <v>33</v>
      </c>
      <c r="Y6">
        <v>0.67</v>
      </c>
      <c r="AA6" t="s">
        <v>36</v>
      </c>
    </row>
    <row r="7" spans="1:27" x14ac:dyDescent="0.3">
      <c r="A7" s="3">
        <v>74</v>
      </c>
      <c r="D7" s="8">
        <v>3</v>
      </c>
      <c r="E7" s="9">
        <v>0</v>
      </c>
      <c r="F7" s="9">
        <v>1</v>
      </c>
      <c r="G7" s="9">
        <v>1</v>
      </c>
      <c r="H7" s="10">
        <v>1</v>
      </c>
      <c r="P7" s="3">
        <v>86</v>
      </c>
      <c r="Q7" s="15">
        <v>22</v>
      </c>
      <c r="R7" s="15">
        <v>23</v>
      </c>
      <c r="S7" s="15">
        <v>36</v>
      </c>
      <c r="T7" s="15">
        <v>5</v>
      </c>
      <c r="U7" s="15">
        <v>64.5</v>
      </c>
    </row>
    <row r="8" spans="1:27" x14ac:dyDescent="0.3">
      <c r="A8" s="3">
        <v>79</v>
      </c>
      <c r="D8" s="8">
        <v>4</v>
      </c>
      <c r="E8" s="9">
        <v>1</v>
      </c>
      <c r="F8" s="9">
        <v>1</v>
      </c>
      <c r="G8" s="9">
        <v>1</v>
      </c>
      <c r="H8" s="10">
        <v>1</v>
      </c>
      <c r="P8" s="3">
        <v>92</v>
      </c>
      <c r="Q8" s="14">
        <v>23</v>
      </c>
      <c r="R8" s="14">
        <v>26</v>
      </c>
      <c r="S8" s="14">
        <v>38</v>
      </c>
      <c r="T8" s="14">
        <v>5</v>
      </c>
      <c r="U8" s="14">
        <v>69</v>
      </c>
    </row>
    <row r="9" spans="1:27" x14ac:dyDescent="0.3">
      <c r="D9" s="8">
        <v>5</v>
      </c>
      <c r="E9" s="9">
        <v>1</v>
      </c>
      <c r="F9" s="9">
        <v>1</v>
      </c>
      <c r="G9" s="9">
        <v>2</v>
      </c>
      <c r="H9" s="10">
        <v>1</v>
      </c>
      <c r="P9" s="3" t="s">
        <v>19</v>
      </c>
      <c r="Q9" s="3"/>
      <c r="R9" s="3"/>
      <c r="S9" s="3"/>
      <c r="T9" s="3"/>
      <c r="U9" s="3"/>
    </row>
    <row r="10" spans="1:27" x14ac:dyDescent="0.3">
      <c r="D10" s="8">
        <v>6</v>
      </c>
      <c r="E10" s="9">
        <v>1</v>
      </c>
      <c r="F10" s="9">
        <v>2</v>
      </c>
      <c r="G10" s="9">
        <v>2</v>
      </c>
      <c r="H10" s="10">
        <v>1</v>
      </c>
    </row>
    <row r="11" spans="1:27" x14ac:dyDescent="0.3">
      <c r="D11" s="8">
        <v>7</v>
      </c>
      <c r="E11" s="9">
        <v>1</v>
      </c>
      <c r="F11" s="9">
        <v>2</v>
      </c>
      <c r="G11" s="9">
        <v>3</v>
      </c>
      <c r="H11" s="10">
        <v>1</v>
      </c>
    </row>
    <row r="12" spans="1:27" x14ac:dyDescent="0.3">
      <c r="D12" s="8">
        <v>8</v>
      </c>
      <c r="E12" s="9">
        <v>1</v>
      </c>
      <c r="F12" s="9">
        <v>2</v>
      </c>
      <c r="G12" s="9">
        <v>3</v>
      </c>
      <c r="H12" s="10">
        <v>2</v>
      </c>
    </row>
    <row r="13" spans="1:27" x14ac:dyDescent="0.3">
      <c r="D13" s="8">
        <v>9</v>
      </c>
      <c r="E13" s="9">
        <v>1</v>
      </c>
      <c r="F13" s="9">
        <v>2</v>
      </c>
      <c r="G13" s="9">
        <v>4</v>
      </c>
      <c r="H13" s="10">
        <v>2</v>
      </c>
    </row>
    <row r="14" spans="1:27" x14ac:dyDescent="0.3">
      <c r="D14" s="8">
        <v>10</v>
      </c>
      <c r="E14" s="9">
        <v>2</v>
      </c>
      <c r="F14" s="9">
        <v>2</v>
      </c>
      <c r="G14" s="9">
        <v>4</v>
      </c>
      <c r="H14" s="10">
        <v>2</v>
      </c>
    </row>
    <row r="15" spans="1:27" x14ac:dyDescent="0.3">
      <c r="D15" s="8">
        <v>11</v>
      </c>
      <c r="E15" s="9">
        <v>2</v>
      </c>
      <c r="F15" s="9">
        <v>3</v>
      </c>
      <c r="G15" s="9">
        <v>4</v>
      </c>
      <c r="H15" s="10">
        <v>2</v>
      </c>
    </row>
    <row r="16" spans="1:27" x14ac:dyDescent="0.3">
      <c r="D16" s="8">
        <v>12</v>
      </c>
      <c r="E16" s="9">
        <v>2</v>
      </c>
      <c r="F16" s="9">
        <v>3</v>
      </c>
      <c r="G16" s="9">
        <v>5</v>
      </c>
      <c r="H16" s="10">
        <v>2</v>
      </c>
    </row>
    <row r="17" spans="4:8" x14ac:dyDescent="0.3">
      <c r="D17" s="8">
        <v>13</v>
      </c>
      <c r="E17" s="9">
        <v>2</v>
      </c>
      <c r="F17" s="9">
        <v>3</v>
      </c>
      <c r="G17" s="9">
        <v>5</v>
      </c>
      <c r="H17" s="10">
        <v>3</v>
      </c>
    </row>
    <row r="18" spans="4:8" x14ac:dyDescent="0.3">
      <c r="D18" s="8">
        <v>14</v>
      </c>
      <c r="E18" s="9">
        <v>2</v>
      </c>
      <c r="F18" s="9">
        <v>4</v>
      </c>
      <c r="G18" s="9">
        <v>5</v>
      </c>
      <c r="H18" s="10">
        <v>3</v>
      </c>
    </row>
    <row r="19" spans="4:8" x14ac:dyDescent="0.3">
      <c r="D19" s="8">
        <v>15</v>
      </c>
      <c r="E19" s="9">
        <v>2</v>
      </c>
      <c r="F19" s="9">
        <v>4</v>
      </c>
      <c r="G19" s="9">
        <v>6</v>
      </c>
      <c r="H19" s="10">
        <v>3</v>
      </c>
    </row>
    <row r="20" spans="4:8" x14ac:dyDescent="0.3">
      <c r="D20" s="8">
        <v>16</v>
      </c>
      <c r="E20" s="9">
        <v>2</v>
      </c>
      <c r="F20" s="9">
        <v>4</v>
      </c>
      <c r="G20" s="9">
        <v>7</v>
      </c>
      <c r="H20" s="10">
        <v>3</v>
      </c>
    </row>
    <row r="21" spans="4:8" x14ac:dyDescent="0.3">
      <c r="D21" s="8">
        <v>17</v>
      </c>
      <c r="E21" s="9">
        <v>3</v>
      </c>
      <c r="F21" s="9">
        <v>4</v>
      </c>
      <c r="G21" s="9">
        <v>7</v>
      </c>
      <c r="H21" s="10">
        <v>3</v>
      </c>
    </row>
    <row r="22" spans="4:8" x14ac:dyDescent="0.3">
      <c r="D22" s="8">
        <v>18</v>
      </c>
      <c r="E22" s="9">
        <v>3</v>
      </c>
      <c r="F22" s="9">
        <v>5</v>
      </c>
      <c r="G22" s="9">
        <v>7</v>
      </c>
      <c r="H22" s="10">
        <v>3</v>
      </c>
    </row>
    <row r="23" spans="4:8" x14ac:dyDescent="0.3">
      <c r="D23" s="8">
        <v>19</v>
      </c>
      <c r="E23" s="9">
        <v>3</v>
      </c>
      <c r="F23" s="9">
        <v>5</v>
      </c>
      <c r="G23" s="9">
        <v>8</v>
      </c>
      <c r="H23" s="10">
        <v>3</v>
      </c>
    </row>
    <row r="24" spans="4:8" x14ac:dyDescent="0.3">
      <c r="D24" s="8">
        <v>20</v>
      </c>
      <c r="E24" s="9">
        <v>3</v>
      </c>
      <c r="F24" s="9">
        <v>5</v>
      </c>
      <c r="G24" s="9">
        <v>8</v>
      </c>
      <c r="H24" s="10">
        <v>4</v>
      </c>
    </row>
    <row r="25" spans="4:8" x14ac:dyDescent="0.3">
      <c r="D25" s="8">
        <v>21</v>
      </c>
      <c r="E25" s="9">
        <v>3</v>
      </c>
      <c r="F25" s="9">
        <v>5</v>
      </c>
      <c r="G25" s="9">
        <v>9</v>
      </c>
      <c r="H25" s="10">
        <v>4</v>
      </c>
    </row>
    <row r="26" spans="4:8" x14ac:dyDescent="0.3">
      <c r="D26" s="8">
        <v>22</v>
      </c>
      <c r="E26" s="9">
        <v>3</v>
      </c>
      <c r="F26" s="9">
        <v>6</v>
      </c>
      <c r="G26" s="9">
        <v>9</v>
      </c>
      <c r="H26" s="10">
        <v>4</v>
      </c>
    </row>
    <row r="27" spans="4:8" x14ac:dyDescent="0.3">
      <c r="D27" s="8">
        <v>23</v>
      </c>
      <c r="E27" s="9">
        <v>3</v>
      </c>
      <c r="F27" s="9">
        <v>6</v>
      </c>
      <c r="G27" s="9">
        <v>9</v>
      </c>
      <c r="H27" s="10">
        <v>5</v>
      </c>
    </row>
    <row r="28" spans="4:8" x14ac:dyDescent="0.3">
      <c r="D28" s="8">
        <v>24</v>
      </c>
      <c r="E28" s="9">
        <v>4</v>
      </c>
      <c r="F28" s="9">
        <v>6</v>
      </c>
      <c r="G28" s="9">
        <v>9</v>
      </c>
      <c r="H28" s="10">
        <v>5</v>
      </c>
    </row>
    <row r="29" spans="4:8" x14ac:dyDescent="0.3">
      <c r="D29" s="8">
        <v>25</v>
      </c>
      <c r="E29" s="9">
        <v>4</v>
      </c>
      <c r="F29" s="9">
        <v>6</v>
      </c>
      <c r="G29" s="9">
        <v>10</v>
      </c>
      <c r="H29" s="10">
        <v>5</v>
      </c>
    </row>
    <row r="30" spans="4:8" x14ac:dyDescent="0.3">
      <c r="D30" s="8">
        <v>26</v>
      </c>
      <c r="E30" s="9">
        <v>4</v>
      </c>
      <c r="F30" s="9">
        <v>7</v>
      </c>
      <c r="G30" s="9">
        <v>10</v>
      </c>
      <c r="H30" s="10">
        <v>5</v>
      </c>
    </row>
    <row r="31" spans="4:8" x14ac:dyDescent="0.3">
      <c r="D31" s="8">
        <v>27</v>
      </c>
      <c r="E31" s="9">
        <v>4</v>
      </c>
      <c r="F31" s="9">
        <v>7</v>
      </c>
      <c r="G31" s="9">
        <v>11</v>
      </c>
      <c r="H31" s="10">
        <v>5</v>
      </c>
    </row>
    <row r="32" spans="4:8" x14ac:dyDescent="0.3">
      <c r="D32" s="8">
        <v>28</v>
      </c>
      <c r="E32" s="9">
        <v>4</v>
      </c>
      <c r="F32" s="9">
        <v>7</v>
      </c>
      <c r="G32" s="9">
        <v>11</v>
      </c>
      <c r="H32" s="10">
        <v>6</v>
      </c>
    </row>
    <row r="33" spans="4:8" x14ac:dyDescent="0.3">
      <c r="D33" s="8">
        <v>29</v>
      </c>
      <c r="E33" s="9">
        <v>4</v>
      </c>
      <c r="F33" s="9">
        <v>7</v>
      </c>
      <c r="G33" s="9">
        <v>12</v>
      </c>
      <c r="H33" s="10">
        <v>6</v>
      </c>
    </row>
    <row r="34" spans="4:8" x14ac:dyDescent="0.3">
      <c r="D34" s="8">
        <v>30</v>
      </c>
      <c r="E34" s="9">
        <v>5</v>
      </c>
      <c r="F34" s="9">
        <v>7</v>
      </c>
      <c r="G34" s="9">
        <v>12</v>
      </c>
      <c r="H34" s="10">
        <v>6</v>
      </c>
    </row>
    <row r="35" spans="4:8" x14ac:dyDescent="0.3">
      <c r="D35" s="8">
        <v>31</v>
      </c>
      <c r="E35" s="9">
        <v>5</v>
      </c>
      <c r="F35" s="9">
        <v>8</v>
      </c>
      <c r="G35" s="9">
        <v>12</v>
      </c>
      <c r="H35" s="10">
        <v>6</v>
      </c>
    </row>
    <row r="36" spans="4:8" x14ac:dyDescent="0.3">
      <c r="D36" s="8">
        <v>32</v>
      </c>
      <c r="E36" s="9">
        <v>5</v>
      </c>
      <c r="F36" s="9">
        <v>8</v>
      </c>
      <c r="G36" s="9">
        <v>13</v>
      </c>
      <c r="H36" s="10">
        <v>6</v>
      </c>
    </row>
    <row r="37" spans="4:8" x14ac:dyDescent="0.3">
      <c r="D37" s="8">
        <v>33</v>
      </c>
      <c r="E37" s="9">
        <v>5</v>
      </c>
      <c r="F37" s="9">
        <v>8</v>
      </c>
      <c r="G37" s="9">
        <v>13</v>
      </c>
      <c r="H37" s="10">
        <v>7</v>
      </c>
    </row>
    <row r="38" spans="4:8" x14ac:dyDescent="0.3">
      <c r="D38" s="8">
        <v>34</v>
      </c>
      <c r="E38" s="9">
        <v>5</v>
      </c>
      <c r="F38" s="9">
        <v>9</v>
      </c>
      <c r="G38" s="9">
        <v>13</v>
      </c>
      <c r="H38" s="10">
        <v>7</v>
      </c>
    </row>
    <row r="39" spans="4:8" x14ac:dyDescent="0.3">
      <c r="D39" s="8">
        <v>35</v>
      </c>
      <c r="E39" s="9">
        <v>5</v>
      </c>
      <c r="F39" s="9">
        <v>9</v>
      </c>
      <c r="G39" s="9">
        <v>14</v>
      </c>
      <c r="H39" s="10">
        <v>7</v>
      </c>
    </row>
    <row r="40" spans="4:8" x14ac:dyDescent="0.3">
      <c r="D40" s="8">
        <v>36</v>
      </c>
      <c r="E40" s="9">
        <v>5</v>
      </c>
      <c r="F40" s="9">
        <v>9</v>
      </c>
      <c r="G40" s="9">
        <v>15</v>
      </c>
      <c r="H40" s="10">
        <v>7</v>
      </c>
    </row>
    <row r="41" spans="4:8" x14ac:dyDescent="0.3">
      <c r="D41" s="8">
        <v>37</v>
      </c>
      <c r="E41" s="9">
        <v>6</v>
      </c>
      <c r="F41" s="9">
        <v>9</v>
      </c>
      <c r="G41" s="9">
        <v>15</v>
      </c>
      <c r="H41" s="10">
        <v>7</v>
      </c>
    </row>
    <row r="42" spans="4:8" x14ac:dyDescent="0.3">
      <c r="D42" s="8">
        <v>38</v>
      </c>
      <c r="E42" s="9">
        <v>6</v>
      </c>
      <c r="F42" s="9">
        <v>10</v>
      </c>
      <c r="G42" s="9">
        <v>15</v>
      </c>
      <c r="H42" s="10">
        <v>7</v>
      </c>
    </row>
    <row r="43" spans="4:8" x14ac:dyDescent="0.3">
      <c r="D43" s="8">
        <v>39</v>
      </c>
      <c r="E43" s="9">
        <v>6</v>
      </c>
      <c r="F43" s="9">
        <v>10</v>
      </c>
      <c r="G43" s="9">
        <v>16</v>
      </c>
      <c r="H43" s="10">
        <v>7</v>
      </c>
    </row>
    <row r="44" spans="4:8" x14ac:dyDescent="0.3">
      <c r="D44" s="8">
        <v>40</v>
      </c>
      <c r="E44" s="9">
        <v>6</v>
      </c>
      <c r="F44" s="9">
        <v>10</v>
      </c>
      <c r="G44" s="9">
        <v>16</v>
      </c>
      <c r="H44" s="10">
        <v>8</v>
      </c>
    </row>
    <row r="45" spans="4:8" x14ac:dyDescent="0.3">
      <c r="D45" s="8">
        <v>41</v>
      </c>
      <c r="E45" s="9">
        <v>6</v>
      </c>
      <c r="F45" s="9">
        <v>10</v>
      </c>
      <c r="G45" s="9">
        <v>17</v>
      </c>
      <c r="H45" s="10">
        <v>8</v>
      </c>
    </row>
    <row r="46" spans="4:8" x14ac:dyDescent="0.3">
      <c r="D46" s="8">
        <v>42</v>
      </c>
      <c r="E46" s="9">
        <v>6</v>
      </c>
      <c r="F46" s="9">
        <v>11</v>
      </c>
      <c r="G46" s="9">
        <v>17</v>
      </c>
      <c r="H46" s="10">
        <v>8</v>
      </c>
    </row>
    <row r="47" spans="4:8" x14ac:dyDescent="0.3">
      <c r="D47" s="8">
        <v>43</v>
      </c>
      <c r="E47" s="9">
        <v>6</v>
      </c>
      <c r="F47" s="9">
        <v>11</v>
      </c>
      <c r="G47" s="9">
        <v>17</v>
      </c>
      <c r="H47" s="10">
        <v>9</v>
      </c>
    </row>
    <row r="48" spans="4:8" x14ac:dyDescent="0.3">
      <c r="D48" s="8">
        <v>44</v>
      </c>
      <c r="E48" s="9">
        <v>7</v>
      </c>
      <c r="F48" s="9">
        <v>11</v>
      </c>
      <c r="G48" s="9">
        <v>17</v>
      </c>
      <c r="H48" s="10">
        <v>9</v>
      </c>
    </row>
    <row r="49" spans="4:8" x14ac:dyDescent="0.3">
      <c r="D49" s="8">
        <v>45</v>
      </c>
      <c r="E49" s="9">
        <v>7</v>
      </c>
      <c r="F49" s="9">
        <v>11</v>
      </c>
      <c r="G49" s="9">
        <v>18</v>
      </c>
      <c r="H49" s="10">
        <v>9</v>
      </c>
    </row>
    <row r="50" spans="4:8" x14ac:dyDescent="0.3">
      <c r="D50" s="8">
        <v>46</v>
      </c>
      <c r="E50" s="9">
        <v>7</v>
      </c>
      <c r="F50" s="9">
        <v>12</v>
      </c>
      <c r="G50" s="9">
        <v>18</v>
      </c>
      <c r="H50" s="10">
        <v>9</v>
      </c>
    </row>
    <row r="51" spans="4:8" x14ac:dyDescent="0.3">
      <c r="D51" s="8">
        <v>47</v>
      </c>
      <c r="E51" s="9">
        <v>7</v>
      </c>
      <c r="F51" s="9">
        <v>12</v>
      </c>
      <c r="G51" s="9">
        <v>19</v>
      </c>
      <c r="H51" s="10">
        <v>9</v>
      </c>
    </row>
    <row r="52" spans="4:8" x14ac:dyDescent="0.3">
      <c r="D52" s="8">
        <v>48</v>
      </c>
      <c r="E52" s="9">
        <v>7</v>
      </c>
      <c r="F52" s="9">
        <v>12</v>
      </c>
      <c r="G52" s="9">
        <v>19</v>
      </c>
      <c r="H52" s="10">
        <v>10</v>
      </c>
    </row>
    <row r="53" spans="4:8" x14ac:dyDescent="0.3">
      <c r="D53" s="8">
        <v>49</v>
      </c>
      <c r="E53" s="9">
        <v>7</v>
      </c>
      <c r="F53" s="9">
        <v>12</v>
      </c>
      <c r="G53" s="9">
        <v>20</v>
      </c>
      <c r="H53" s="10">
        <v>10</v>
      </c>
    </row>
    <row r="54" spans="4:8" x14ac:dyDescent="0.3">
      <c r="D54" s="8">
        <v>50</v>
      </c>
      <c r="E54" s="9">
        <v>8</v>
      </c>
      <c r="F54" s="9">
        <v>12</v>
      </c>
      <c r="G54" s="9">
        <v>20</v>
      </c>
      <c r="H54" s="10">
        <v>10</v>
      </c>
    </row>
    <row r="55" spans="4:8" x14ac:dyDescent="0.3">
      <c r="D55" s="8">
        <v>51</v>
      </c>
      <c r="E55" s="9">
        <v>8</v>
      </c>
      <c r="F55" s="9">
        <v>13</v>
      </c>
      <c r="G55" s="9">
        <v>20</v>
      </c>
      <c r="H55" s="10">
        <v>10</v>
      </c>
    </row>
    <row r="56" spans="4:8" x14ac:dyDescent="0.3">
      <c r="D56" s="8">
        <v>52</v>
      </c>
      <c r="E56" s="9">
        <v>8</v>
      </c>
      <c r="F56" s="9">
        <v>13</v>
      </c>
      <c r="G56" s="9">
        <v>21</v>
      </c>
      <c r="H56" s="10">
        <v>10</v>
      </c>
    </row>
    <row r="57" spans="4:8" x14ac:dyDescent="0.3">
      <c r="D57" s="8">
        <v>53</v>
      </c>
      <c r="E57" s="9">
        <v>8</v>
      </c>
      <c r="F57" s="9">
        <v>13</v>
      </c>
      <c r="G57" s="9">
        <v>21</v>
      </c>
      <c r="H57" s="10">
        <v>11</v>
      </c>
    </row>
    <row r="58" spans="4:8" x14ac:dyDescent="0.3">
      <c r="D58" s="8">
        <v>54</v>
      </c>
      <c r="E58" s="9">
        <v>8</v>
      </c>
      <c r="F58" s="9">
        <v>14</v>
      </c>
      <c r="G58" s="9">
        <v>21</v>
      </c>
      <c r="H58" s="10">
        <v>11</v>
      </c>
    </row>
    <row r="59" spans="4:8" x14ac:dyDescent="0.3">
      <c r="D59" s="8">
        <v>55</v>
      </c>
      <c r="E59" s="9">
        <v>8</v>
      </c>
      <c r="F59" s="9">
        <v>14</v>
      </c>
      <c r="G59" s="9">
        <v>22</v>
      </c>
      <c r="H59" s="10">
        <v>11</v>
      </c>
    </row>
    <row r="60" spans="4:8" x14ac:dyDescent="0.3">
      <c r="D60" s="8">
        <v>56</v>
      </c>
      <c r="E60" s="9">
        <v>8</v>
      </c>
      <c r="F60" s="9">
        <v>14</v>
      </c>
      <c r="G60" s="9">
        <v>23</v>
      </c>
      <c r="H60" s="10">
        <v>11</v>
      </c>
    </row>
    <row r="61" spans="4:8" x14ac:dyDescent="0.3">
      <c r="D61" s="8">
        <v>57</v>
      </c>
      <c r="E61" s="9">
        <v>9</v>
      </c>
      <c r="F61" s="9">
        <v>14</v>
      </c>
      <c r="G61" s="9">
        <v>23</v>
      </c>
      <c r="H61" s="10">
        <v>11</v>
      </c>
    </row>
    <row r="62" spans="4:8" x14ac:dyDescent="0.3">
      <c r="D62" s="8">
        <v>58</v>
      </c>
      <c r="E62" s="9">
        <v>9</v>
      </c>
      <c r="F62" s="9">
        <v>15</v>
      </c>
      <c r="G62" s="9">
        <v>23</v>
      </c>
      <c r="H62" s="10">
        <v>11</v>
      </c>
    </row>
    <row r="63" spans="4:8" x14ac:dyDescent="0.3">
      <c r="D63" s="8">
        <v>59</v>
      </c>
      <c r="E63" s="9">
        <v>9</v>
      </c>
      <c r="F63" s="9">
        <v>15</v>
      </c>
      <c r="G63" s="9">
        <v>24</v>
      </c>
      <c r="H63" s="10">
        <v>11</v>
      </c>
    </row>
    <row r="64" spans="4:8" x14ac:dyDescent="0.3">
      <c r="D64" s="8">
        <v>60</v>
      </c>
      <c r="E64" s="9">
        <v>9</v>
      </c>
      <c r="F64" s="9">
        <v>15</v>
      </c>
      <c r="G64" s="9">
        <v>24</v>
      </c>
      <c r="H64" s="10">
        <v>12</v>
      </c>
    </row>
    <row r="65" spans="4:8" x14ac:dyDescent="0.3">
      <c r="D65" s="8">
        <v>61</v>
      </c>
      <c r="E65" s="9">
        <v>9</v>
      </c>
      <c r="F65" s="9">
        <v>15</v>
      </c>
      <c r="G65" s="9">
        <v>25</v>
      </c>
      <c r="H65" s="10">
        <v>12</v>
      </c>
    </row>
    <row r="66" spans="4:8" x14ac:dyDescent="0.3">
      <c r="D66" s="8">
        <v>62</v>
      </c>
      <c r="E66" s="9">
        <v>9</v>
      </c>
      <c r="F66" s="9">
        <v>16</v>
      </c>
      <c r="G66" s="9">
        <v>25</v>
      </c>
      <c r="H66" s="10">
        <v>12</v>
      </c>
    </row>
    <row r="67" spans="4:8" x14ac:dyDescent="0.3">
      <c r="D67" s="8">
        <v>63</v>
      </c>
      <c r="E67" s="9">
        <v>9</v>
      </c>
      <c r="F67" s="9">
        <v>16</v>
      </c>
      <c r="G67" s="9">
        <v>25</v>
      </c>
      <c r="H67" s="10">
        <v>13</v>
      </c>
    </row>
    <row r="68" spans="4:8" x14ac:dyDescent="0.3">
      <c r="D68" s="8">
        <v>64</v>
      </c>
      <c r="E68" s="9">
        <v>10</v>
      </c>
      <c r="F68" s="9">
        <v>16</v>
      </c>
      <c r="G68" s="9">
        <v>25</v>
      </c>
      <c r="H68" s="10">
        <v>13</v>
      </c>
    </row>
    <row r="69" spans="4:8" x14ac:dyDescent="0.3">
      <c r="D69" s="8">
        <v>65</v>
      </c>
      <c r="E69" s="9">
        <v>10</v>
      </c>
      <c r="F69" s="9">
        <v>16</v>
      </c>
      <c r="G69" s="9">
        <v>26</v>
      </c>
      <c r="H69" s="10">
        <v>13</v>
      </c>
    </row>
    <row r="70" spans="4:8" x14ac:dyDescent="0.3">
      <c r="D70" s="8">
        <v>66</v>
      </c>
      <c r="E70" s="9">
        <v>10</v>
      </c>
      <c r="F70" s="9">
        <v>17</v>
      </c>
      <c r="G70" s="9">
        <v>26</v>
      </c>
      <c r="H70" s="10">
        <v>13</v>
      </c>
    </row>
    <row r="71" spans="4:8" x14ac:dyDescent="0.3">
      <c r="D71" s="8">
        <v>67</v>
      </c>
      <c r="E71" s="9">
        <v>10</v>
      </c>
      <c r="F71" s="9">
        <v>17</v>
      </c>
      <c r="G71" s="9">
        <v>27</v>
      </c>
      <c r="H71" s="10">
        <v>13</v>
      </c>
    </row>
    <row r="72" spans="4:8" x14ac:dyDescent="0.3">
      <c r="D72" s="8">
        <v>68</v>
      </c>
      <c r="E72" s="9">
        <v>10</v>
      </c>
      <c r="F72" s="9">
        <v>17</v>
      </c>
      <c r="G72" s="9">
        <v>27</v>
      </c>
      <c r="H72" s="10">
        <v>14</v>
      </c>
    </row>
    <row r="73" spans="4:8" x14ac:dyDescent="0.3">
      <c r="D73" s="8">
        <v>69</v>
      </c>
      <c r="E73" s="9">
        <v>10</v>
      </c>
      <c r="F73" s="9">
        <v>17</v>
      </c>
      <c r="G73" s="9">
        <v>28</v>
      </c>
      <c r="H73" s="10">
        <v>14</v>
      </c>
    </row>
    <row r="74" spans="4:8" x14ac:dyDescent="0.3">
      <c r="D74" s="8">
        <v>70</v>
      </c>
      <c r="E74" s="9">
        <v>11</v>
      </c>
      <c r="F74" s="9">
        <v>17</v>
      </c>
      <c r="G74" s="9">
        <v>28</v>
      </c>
      <c r="H74" s="10">
        <v>14</v>
      </c>
    </row>
    <row r="75" spans="4:8" x14ac:dyDescent="0.3">
      <c r="D75" s="8">
        <v>71</v>
      </c>
      <c r="E75" s="9">
        <v>11</v>
      </c>
      <c r="F75" s="9">
        <v>18</v>
      </c>
      <c r="G75" s="9">
        <v>28</v>
      </c>
      <c r="H75" s="10">
        <v>14</v>
      </c>
    </row>
    <row r="76" spans="4:8" x14ac:dyDescent="0.3">
      <c r="D76" s="8">
        <v>72</v>
      </c>
      <c r="E76" s="9">
        <v>11</v>
      </c>
      <c r="F76" s="9">
        <v>18</v>
      </c>
      <c r="G76" s="9">
        <v>29</v>
      </c>
      <c r="H76" s="10">
        <v>14</v>
      </c>
    </row>
    <row r="77" spans="4:8" x14ac:dyDescent="0.3">
      <c r="D77" s="8">
        <v>73</v>
      </c>
      <c r="E77" s="9">
        <v>11</v>
      </c>
      <c r="F77" s="9">
        <v>18</v>
      </c>
      <c r="G77" s="9">
        <v>29</v>
      </c>
      <c r="H77" s="10">
        <v>15</v>
      </c>
    </row>
    <row r="78" spans="4:8" x14ac:dyDescent="0.3">
      <c r="D78" s="8">
        <v>74</v>
      </c>
      <c r="E78" s="9">
        <v>11</v>
      </c>
      <c r="F78" s="9">
        <v>19</v>
      </c>
      <c r="G78" s="9">
        <v>29</v>
      </c>
      <c r="H78" s="10">
        <v>15</v>
      </c>
    </row>
    <row r="79" spans="4:8" x14ac:dyDescent="0.3">
      <c r="D79" s="8">
        <v>75</v>
      </c>
      <c r="E79" s="9">
        <v>11</v>
      </c>
      <c r="F79" s="9">
        <v>19</v>
      </c>
      <c r="G79" s="9">
        <v>30</v>
      </c>
      <c r="H79" s="10">
        <v>15</v>
      </c>
    </row>
    <row r="80" spans="4:8" x14ac:dyDescent="0.3">
      <c r="D80" s="8">
        <v>76</v>
      </c>
      <c r="E80" s="9">
        <v>11</v>
      </c>
      <c r="F80" s="9">
        <v>19</v>
      </c>
      <c r="G80" s="9">
        <v>31</v>
      </c>
      <c r="H80" s="10">
        <v>15</v>
      </c>
    </row>
    <row r="81" spans="4:8" x14ac:dyDescent="0.3">
      <c r="D81" s="8">
        <v>77</v>
      </c>
      <c r="E81" s="9">
        <v>12</v>
      </c>
      <c r="F81" s="9">
        <v>19</v>
      </c>
      <c r="G81" s="9">
        <v>31</v>
      </c>
      <c r="H81" s="10">
        <v>15</v>
      </c>
    </row>
    <row r="82" spans="4:8" x14ac:dyDescent="0.3">
      <c r="D82" s="8">
        <v>78</v>
      </c>
      <c r="E82" s="9">
        <v>12</v>
      </c>
      <c r="F82" s="9">
        <v>20</v>
      </c>
      <c r="G82" s="9">
        <v>31</v>
      </c>
      <c r="H82" s="10">
        <v>15</v>
      </c>
    </row>
    <row r="83" spans="4:8" x14ac:dyDescent="0.3">
      <c r="D83" s="8">
        <v>79</v>
      </c>
      <c r="E83" s="9">
        <v>12</v>
      </c>
      <c r="F83" s="9">
        <v>20</v>
      </c>
      <c r="G83" s="9">
        <v>32</v>
      </c>
      <c r="H83" s="10">
        <v>15</v>
      </c>
    </row>
    <row r="84" spans="4:8" x14ac:dyDescent="0.3">
      <c r="D84" s="8">
        <v>80</v>
      </c>
      <c r="E84" s="9">
        <v>12</v>
      </c>
      <c r="F84" s="9">
        <v>20</v>
      </c>
      <c r="G84" s="9">
        <v>32</v>
      </c>
      <c r="H84" s="10">
        <v>16</v>
      </c>
    </row>
    <row r="85" spans="4:8" x14ac:dyDescent="0.3">
      <c r="D85" s="8">
        <v>81</v>
      </c>
      <c r="E85" s="9">
        <v>12</v>
      </c>
      <c r="F85" s="9">
        <v>20</v>
      </c>
      <c r="G85" s="9">
        <v>33</v>
      </c>
      <c r="H85" s="10">
        <v>16</v>
      </c>
    </row>
    <row r="86" spans="4:8" x14ac:dyDescent="0.3">
      <c r="D86" s="8">
        <v>82</v>
      </c>
      <c r="E86" s="9">
        <v>12</v>
      </c>
      <c r="F86" s="9">
        <v>21</v>
      </c>
      <c r="G86" s="9">
        <v>33</v>
      </c>
      <c r="H86" s="10">
        <v>16</v>
      </c>
    </row>
    <row r="87" spans="4:8" x14ac:dyDescent="0.3">
      <c r="D87" s="8">
        <v>83</v>
      </c>
      <c r="E87" s="9">
        <v>12</v>
      </c>
      <c r="F87" s="9">
        <v>21</v>
      </c>
      <c r="G87" s="9">
        <v>33</v>
      </c>
      <c r="H87" s="10">
        <v>17</v>
      </c>
    </row>
    <row r="88" spans="4:8" x14ac:dyDescent="0.3">
      <c r="D88" s="8">
        <v>84</v>
      </c>
      <c r="E88" s="9">
        <v>13</v>
      </c>
      <c r="F88" s="9">
        <v>21</v>
      </c>
      <c r="G88" s="9">
        <v>33</v>
      </c>
      <c r="H88" s="10">
        <v>17</v>
      </c>
    </row>
    <row r="89" spans="4:8" x14ac:dyDescent="0.3">
      <c r="D89" s="8">
        <v>85</v>
      </c>
      <c r="E89" s="9">
        <v>13</v>
      </c>
      <c r="F89" s="9">
        <v>21</v>
      </c>
      <c r="G89" s="9">
        <v>34</v>
      </c>
      <c r="H89" s="10">
        <v>17</v>
      </c>
    </row>
    <row r="90" spans="4:8" x14ac:dyDescent="0.3">
      <c r="D90" s="8">
        <v>86</v>
      </c>
      <c r="E90" s="9">
        <v>13</v>
      </c>
      <c r="F90" s="9">
        <v>22</v>
      </c>
      <c r="G90" s="9">
        <v>34</v>
      </c>
      <c r="H90" s="10">
        <v>17</v>
      </c>
    </row>
    <row r="91" spans="4:8" x14ac:dyDescent="0.3">
      <c r="D91" s="8">
        <v>87</v>
      </c>
      <c r="E91" s="9">
        <v>13</v>
      </c>
      <c r="F91" s="9">
        <v>22</v>
      </c>
      <c r="G91" s="9">
        <v>35</v>
      </c>
      <c r="H91" s="10">
        <v>17</v>
      </c>
    </row>
    <row r="92" spans="4:8" x14ac:dyDescent="0.3">
      <c r="D92" s="8">
        <v>88</v>
      </c>
      <c r="E92" s="9">
        <v>13</v>
      </c>
      <c r="F92" s="9">
        <v>22</v>
      </c>
      <c r="G92" s="9">
        <v>35</v>
      </c>
      <c r="H92" s="10">
        <v>18</v>
      </c>
    </row>
    <row r="93" spans="4:8" x14ac:dyDescent="0.3">
      <c r="D93" s="8">
        <v>89</v>
      </c>
      <c r="E93" s="9">
        <v>13</v>
      </c>
      <c r="F93" s="9">
        <v>22</v>
      </c>
      <c r="G93" s="9">
        <v>36</v>
      </c>
      <c r="H93" s="10">
        <v>18</v>
      </c>
    </row>
    <row r="94" spans="4:8" x14ac:dyDescent="0.3">
      <c r="D94" s="8">
        <v>90</v>
      </c>
      <c r="E94" s="9">
        <v>14</v>
      </c>
      <c r="F94" s="9">
        <v>22</v>
      </c>
      <c r="G94" s="9">
        <v>36</v>
      </c>
      <c r="H94" s="10">
        <v>18</v>
      </c>
    </row>
    <row r="95" spans="4:8" x14ac:dyDescent="0.3">
      <c r="D95" s="8">
        <v>91</v>
      </c>
      <c r="E95" s="9">
        <v>14</v>
      </c>
      <c r="F95" s="9">
        <v>23</v>
      </c>
      <c r="G95" s="9">
        <v>36</v>
      </c>
      <c r="H95" s="10">
        <v>18</v>
      </c>
    </row>
    <row r="96" spans="4:8" x14ac:dyDescent="0.3">
      <c r="D96" s="8">
        <v>92</v>
      </c>
      <c r="E96" s="9">
        <v>14</v>
      </c>
      <c r="F96" s="9">
        <v>23</v>
      </c>
      <c r="G96" s="9">
        <v>37</v>
      </c>
      <c r="H96" s="10">
        <v>18</v>
      </c>
    </row>
    <row r="97" spans="4:8" x14ac:dyDescent="0.3">
      <c r="D97" s="8">
        <v>93</v>
      </c>
      <c r="E97" s="9">
        <v>14</v>
      </c>
      <c r="F97" s="9">
        <v>23</v>
      </c>
      <c r="G97" s="9">
        <v>37</v>
      </c>
      <c r="H97" s="10">
        <v>19</v>
      </c>
    </row>
    <row r="98" spans="4:8" x14ac:dyDescent="0.3">
      <c r="D98" s="8">
        <v>94</v>
      </c>
      <c r="E98" s="9">
        <v>14</v>
      </c>
      <c r="F98" s="9">
        <v>24</v>
      </c>
      <c r="G98" s="9">
        <v>37</v>
      </c>
      <c r="H98" s="10">
        <v>19</v>
      </c>
    </row>
    <row r="99" spans="4:8" x14ac:dyDescent="0.3">
      <c r="D99" s="8">
        <v>95</v>
      </c>
      <c r="E99" s="9">
        <v>14</v>
      </c>
      <c r="F99" s="9">
        <v>24</v>
      </c>
      <c r="G99" s="9">
        <v>38</v>
      </c>
      <c r="H99" s="10">
        <v>19</v>
      </c>
    </row>
    <row r="100" spans="4:8" x14ac:dyDescent="0.3">
      <c r="D100" s="8">
        <v>96</v>
      </c>
      <c r="E100" s="9">
        <v>14</v>
      </c>
      <c r="F100" s="9">
        <v>24</v>
      </c>
      <c r="G100" s="9">
        <v>39</v>
      </c>
      <c r="H100" s="10">
        <v>19</v>
      </c>
    </row>
    <row r="101" spans="4:8" x14ac:dyDescent="0.3">
      <c r="D101" s="8">
        <v>97</v>
      </c>
      <c r="E101" s="9">
        <v>15</v>
      </c>
      <c r="F101" s="9">
        <v>24</v>
      </c>
      <c r="G101" s="9">
        <v>39</v>
      </c>
      <c r="H101" s="10">
        <v>19</v>
      </c>
    </row>
    <row r="102" spans="4:8" x14ac:dyDescent="0.3">
      <c r="D102" s="8">
        <v>98</v>
      </c>
      <c r="E102" s="9">
        <v>15</v>
      </c>
      <c r="F102" s="9">
        <v>25</v>
      </c>
      <c r="G102" s="9">
        <v>39</v>
      </c>
      <c r="H102" s="10">
        <v>19</v>
      </c>
    </row>
    <row r="103" spans="4:8" x14ac:dyDescent="0.3">
      <c r="D103" s="8">
        <v>99</v>
      </c>
      <c r="E103" s="9">
        <v>15</v>
      </c>
      <c r="F103" s="9">
        <v>25</v>
      </c>
      <c r="G103" s="9">
        <v>40</v>
      </c>
      <c r="H103" s="10">
        <v>19</v>
      </c>
    </row>
    <row r="104" spans="4:8" x14ac:dyDescent="0.3">
      <c r="D104" s="8">
        <v>100</v>
      </c>
      <c r="E104" s="9">
        <v>15</v>
      </c>
      <c r="F104" s="9">
        <v>25</v>
      </c>
      <c r="G104" s="9">
        <v>40</v>
      </c>
      <c r="H104" s="10">
        <v>20</v>
      </c>
    </row>
    <row r="105" spans="4:8" x14ac:dyDescent="0.3">
      <c r="D105" s="8">
        <v>101</v>
      </c>
      <c r="E105" s="9">
        <v>15</v>
      </c>
      <c r="F105" s="9">
        <v>25</v>
      </c>
      <c r="G105" s="9">
        <v>41</v>
      </c>
      <c r="H105" s="10">
        <v>20</v>
      </c>
    </row>
    <row r="106" spans="4:8" x14ac:dyDescent="0.3">
      <c r="D106" s="8">
        <v>102</v>
      </c>
      <c r="E106" s="9">
        <v>15</v>
      </c>
      <c r="F106" s="9">
        <v>26</v>
      </c>
      <c r="G106" s="9">
        <v>41</v>
      </c>
      <c r="H106" s="10">
        <v>20</v>
      </c>
    </row>
    <row r="107" spans="4:8" x14ac:dyDescent="0.3">
      <c r="D107" s="8">
        <v>103</v>
      </c>
      <c r="E107" s="9">
        <v>15</v>
      </c>
      <c r="F107" s="9">
        <v>26</v>
      </c>
      <c r="G107" s="9">
        <v>41</v>
      </c>
      <c r="H107" s="10">
        <v>21</v>
      </c>
    </row>
    <row r="108" spans="4:8" x14ac:dyDescent="0.3">
      <c r="D108" s="8">
        <v>104</v>
      </c>
      <c r="E108" s="9">
        <v>16</v>
      </c>
      <c r="F108" s="9">
        <v>26</v>
      </c>
      <c r="G108" s="9">
        <v>41</v>
      </c>
      <c r="H108" s="10">
        <v>21</v>
      </c>
    </row>
    <row r="109" spans="4:8" x14ac:dyDescent="0.3">
      <c r="D109" s="8">
        <v>105</v>
      </c>
      <c r="E109" s="9">
        <v>16</v>
      </c>
      <c r="F109" s="9">
        <v>26</v>
      </c>
      <c r="G109" s="9">
        <v>42</v>
      </c>
      <c r="H109" s="10">
        <v>21</v>
      </c>
    </row>
    <row r="110" spans="4:8" x14ac:dyDescent="0.3">
      <c r="D110" s="8">
        <v>106</v>
      </c>
      <c r="E110" s="9">
        <v>16</v>
      </c>
      <c r="F110" s="9">
        <v>27</v>
      </c>
      <c r="G110" s="9">
        <v>42</v>
      </c>
      <c r="H110" s="10">
        <v>21</v>
      </c>
    </row>
    <row r="111" spans="4:8" x14ac:dyDescent="0.3">
      <c r="D111" s="8">
        <v>107</v>
      </c>
      <c r="E111" s="9">
        <v>16</v>
      </c>
      <c r="F111" s="9">
        <v>27</v>
      </c>
      <c r="G111" s="9">
        <v>43</v>
      </c>
      <c r="H111" s="10">
        <v>21</v>
      </c>
    </row>
    <row r="112" spans="4:8" x14ac:dyDescent="0.3">
      <c r="D112" s="8">
        <v>108</v>
      </c>
      <c r="E112" s="9">
        <v>16</v>
      </c>
      <c r="F112" s="9">
        <v>27</v>
      </c>
      <c r="G112" s="9">
        <v>43</v>
      </c>
      <c r="H112" s="10">
        <v>22</v>
      </c>
    </row>
    <row r="113" spans="4:8" x14ac:dyDescent="0.3">
      <c r="D113" s="8">
        <v>109</v>
      </c>
      <c r="E113" s="9">
        <v>16</v>
      </c>
      <c r="F113" s="9">
        <v>27</v>
      </c>
      <c r="G113" s="9">
        <v>44</v>
      </c>
      <c r="H113" s="10">
        <v>22</v>
      </c>
    </row>
    <row r="114" spans="4:8" x14ac:dyDescent="0.3">
      <c r="D114" s="8">
        <v>110</v>
      </c>
      <c r="E114" s="9">
        <v>17</v>
      </c>
      <c r="F114" s="9">
        <v>27</v>
      </c>
      <c r="G114" s="9">
        <v>44</v>
      </c>
      <c r="H114" s="10">
        <v>22</v>
      </c>
    </row>
    <row r="115" spans="4:8" x14ac:dyDescent="0.3">
      <c r="D115" s="8">
        <v>111</v>
      </c>
      <c r="E115" s="9">
        <v>17</v>
      </c>
      <c r="F115" s="9">
        <v>28</v>
      </c>
      <c r="G115" s="9">
        <v>44</v>
      </c>
      <c r="H115" s="10">
        <v>22</v>
      </c>
    </row>
    <row r="116" spans="4:8" x14ac:dyDescent="0.3">
      <c r="D116" s="8">
        <v>112</v>
      </c>
      <c r="E116" s="9">
        <v>17</v>
      </c>
      <c r="F116" s="9">
        <v>28</v>
      </c>
      <c r="G116" s="9">
        <v>45</v>
      </c>
      <c r="H116" s="10">
        <v>22</v>
      </c>
    </row>
    <row r="117" spans="4:8" x14ac:dyDescent="0.3">
      <c r="D117" s="8">
        <v>113</v>
      </c>
      <c r="E117" s="9">
        <v>17</v>
      </c>
      <c r="F117" s="9">
        <v>28</v>
      </c>
      <c r="G117" s="9">
        <v>45</v>
      </c>
      <c r="H117" s="10">
        <v>23</v>
      </c>
    </row>
    <row r="118" spans="4:8" x14ac:dyDescent="0.3">
      <c r="D118" s="8">
        <v>114</v>
      </c>
      <c r="E118" s="9">
        <v>17</v>
      </c>
      <c r="F118" s="9">
        <v>29</v>
      </c>
      <c r="G118" s="9">
        <v>45</v>
      </c>
      <c r="H118" s="10">
        <v>23</v>
      </c>
    </row>
    <row r="119" spans="4:8" x14ac:dyDescent="0.3">
      <c r="D119" s="8">
        <v>115</v>
      </c>
      <c r="E119" s="9">
        <v>17</v>
      </c>
      <c r="F119" s="9">
        <v>29</v>
      </c>
      <c r="G119" s="9">
        <v>46</v>
      </c>
      <c r="H119" s="10">
        <v>23</v>
      </c>
    </row>
    <row r="120" spans="4:8" x14ac:dyDescent="0.3">
      <c r="D120" s="8">
        <v>116</v>
      </c>
      <c r="E120" s="9">
        <v>17</v>
      </c>
      <c r="F120" s="9">
        <v>29</v>
      </c>
      <c r="G120" s="9">
        <v>47</v>
      </c>
      <c r="H120" s="10">
        <v>23</v>
      </c>
    </row>
    <row r="121" spans="4:8" x14ac:dyDescent="0.3">
      <c r="D121" s="8">
        <v>117</v>
      </c>
      <c r="E121" s="9">
        <v>18</v>
      </c>
      <c r="F121" s="9">
        <v>29</v>
      </c>
      <c r="G121" s="9">
        <v>47</v>
      </c>
      <c r="H121" s="10">
        <v>23</v>
      </c>
    </row>
    <row r="122" spans="4:8" x14ac:dyDescent="0.3">
      <c r="D122" s="8">
        <v>118</v>
      </c>
      <c r="E122" s="9">
        <v>18</v>
      </c>
      <c r="F122" s="9">
        <v>30</v>
      </c>
      <c r="G122" s="9">
        <v>47</v>
      </c>
      <c r="H122" s="10">
        <v>23</v>
      </c>
    </row>
    <row r="123" spans="4:8" x14ac:dyDescent="0.3">
      <c r="D123" s="8">
        <v>119</v>
      </c>
      <c r="E123" s="9">
        <v>18</v>
      </c>
      <c r="F123" s="9">
        <v>30</v>
      </c>
      <c r="G123" s="9">
        <v>48</v>
      </c>
      <c r="H123" s="10">
        <v>23</v>
      </c>
    </row>
    <row r="124" spans="4:8" x14ac:dyDescent="0.3">
      <c r="D124" s="8">
        <v>120</v>
      </c>
      <c r="E124" s="9">
        <v>18</v>
      </c>
      <c r="F124" s="9">
        <v>30</v>
      </c>
      <c r="G124" s="9">
        <v>48</v>
      </c>
      <c r="H124" s="10">
        <v>24</v>
      </c>
    </row>
    <row r="125" spans="4:8" x14ac:dyDescent="0.3">
      <c r="D125" s="8">
        <v>121</v>
      </c>
      <c r="E125" s="9">
        <v>18</v>
      </c>
      <c r="F125" s="9">
        <v>30</v>
      </c>
      <c r="G125" s="9">
        <v>49</v>
      </c>
      <c r="H125" s="10">
        <v>24</v>
      </c>
    </row>
    <row r="126" spans="4:8" x14ac:dyDescent="0.3">
      <c r="D126" s="8">
        <v>122</v>
      </c>
      <c r="E126" s="9">
        <v>18</v>
      </c>
      <c r="F126" s="9">
        <v>31</v>
      </c>
      <c r="G126" s="9">
        <v>49</v>
      </c>
      <c r="H126" s="10">
        <v>24</v>
      </c>
    </row>
    <row r="127" spans="4:8" x14ac:dyDescent="0.3">
      <c r="D127" s="8">
        <v>123</v>
      </c>
      <c r="E127" s="9">
        <v>18</v>
      </c>
      <c r="F127" s="9">
        <v>31</v>
      </c>
      <c r="G127" s="9">
        <v>49</v>
      </c>
      <c r="H127" s="10">
        <v>25</v>
      </c>
    </row>
    <row r="128" spans="4:8" x14ac:dyDescent="0.3">
      <c r="D128" s="8">
        <v>124</v>
      </c>
      <c r="E128" s="9">
        <v>19</v>
      </c>
      <c r="F128" s="9">
        <v>31</v>
      </c>
      <c r="G128" s="9">
        <v>49</v>
      </c>
      <c r="H128" s="10">
        <v>25</v>
      </c>
    </row>
    <row r="129" spans="4:8" x14ac:dyDescent="0.3">
      <c r="D129" s="8">
        <v>125</v>
      </c>
      <c r="E129" s="9">
        <v>19</v>
      </c>
      <c r="F129" s="9">
        <v>31</v>
      </c>
      <c r="G129" s="9">
        <v>50</v>
      </c>
      <c r="H129" s="10">
        <v>25</v>
      </c>
    </row>
    <row r="130" spans="4:8" x14ac:dyDescent="0.3">
      <c r="D130" s="8">
        <v>126</v>
      </c>
      <c r="E130" s="9">
        <v>19</v>
      </c>
      <c r="F130" s="9">
        <v>32</v>
      </c>
      <c r="G130" s="9">
        <v>50</v>
      </c>
      <c r="H130" s="10">
        <v>25</v>
      </c>
    </row>
    <row r="131" spans="4:8" x14ac:dyDescent="0.3">
      <c r="D131" s="8">
        <v>127</v>
      </c>
      <c r="E131" s="9">
        <v>19</v>
      </c>
      <c r="F131" s="9">
        <v>32</v>
      </c>
      <c r="G131" s="9">
        <v>51</v>
      </c>
      <c r="H131" s="10">
        <v>25</v>
      </c>
    </row>
    <row r="132" spans="4:8" x14ac:dyDescent="0.3">
      <c r="D132" s="8">
        <v>128</v>
      </c>
      <c r="E132" s="9">
        <v>19</v>
      </c>
      <c r="F132" s="9">
        <v>32</v>
      </c>
      <c r="G132" s="9">
        <v>51</v>
      </c>
      <c r="H132" s="10">
        <v>26</v>
      </c>
    </row>
    <row r="133" spans="4:8" x14ac:dyDescent="0.3">
      <c r="D133" s="8">
        <v>129</v>
      </c>
      <c r="E133" s="9">
        <v>19</v>
      </c>
      <c r="F133" s="9">
        <v>32</v>
      </c>
      <c r="G133" s="9">
        <v>52</v>
      </c>
      <c r="H133" s="10">
        <v>26</v>
      </c>
    </row>
    <row r="134" spans="4:8" x14ac:dyDescent="0.3">
      <c r="D134" s="8">
        <v>130</v>
      </c>
      <c r="E134" s="9">
        <v>20</v>
      </c>
      <c r="F134" s="9">
        <v>32</v>
      </c>
      <c r="G134" s="9">
        <v>52</v>
      </c>
      <c r="H134" s="10">
        <v>26</v>
      </c>
    </row>
    <row r="135" spans="4:8" x14ac:dyDescent="0.3">
      <c r="D135" s="8">
        <v>131</v>
      </c>
      <c r="E135" s="9">
        <v>20</v>
      </c>
      <c r="F135" s="9">
        <v>33</v>
      </c>
      <c r="G135" s="9">
        <v>52</v>
      </c>
      <c r="H135" s="10">
        <v>26</v>
      </c>
    </row>
    <row r="136" spans="4:8" x14ac:dyDescent="0.3">
      <c r="D136" s="8">
        <v>132</v>
      </c>
      <c r="E136" s="9">
        <v>20</v>
      </c>
      <c r="F136" s="9">
        <v>33</v>
      </c>
      <c r="G136" s="9">
        <v>53</v>
      </c>
      <c r="H136" s="10">
        <v>26</v>
      </c>
    </row>
    <row r="137" spans="4:8" x14ac:dyDescent="0.3">
      <c r="D137" s="8">
        <v>133</v>
      </c>
      <c r="E137" s="9">
        <v>20</v>
      </c>
      <c r="F137" s="9">
        <v>33</v>
      </c>
      <c r="G137" s="9">
        <v>53</v>
      </c>
      <c r="H137" s="10">
        <v>27</v>
      </c>
    </row>
    <row r="138" spans="4:8" x14ac:dyDescent="0.3">
      <c r="D138" s="8">
        <v>134</v>
      </c>
      <c r="E138" s="9">
        <v>20</v>
      </c>
      <c r="F138" s="9">
        <v>34</v>
      </c>
      <c r="G138" s="9">
        <v>53</v>
      </c>
      <c r="H138" s="10">
        <v>27</v>
      </c>
    </row>
    <row r="139" spans="4:8" x14ac:dyDescent="0.3">
      <c r="D139" s="8">
        <v>135</v>
      </c>
      <c r="E139" s="9">
        <v>20</v>
      </c>
      <c r="F139" s="9">
        <v>34</v>
      </c>
      <c r="G139" s="9">
        <v>54</v>
      </c>
      <c r="H139" s="10">
        <v>27</v>
      </c>
    </row>
    <row r="140" spans="4:8" x14ac:dyDescent="0.3">
      <c r="D140" s="8">
        <v>136</v>
      </c>
      <c r="E140" s="9">
        <v>20</v>
      </c>
      <c r="F140" s="9">
        <v>34</v>
      </c>
      <c r="G140" s="9">
        <v>55</v>
      </c>
      <c r="H140" s="10">
        <v>27</v>
      </c>
    </row>
    <row r="141" spans="4:8" x14ac:dyDescent="0.3">
      <c r="D141" s="8">
        <v>137</v>
      </c>
      <c r="E141" s="9">
        <v>21</v>
      </c>
      <c r="F141" s="9">
        <v>34</v>
      </c>
      <c r="G141" s="9">
        <v>55</v>
      </c>
      <c r="H141" s="10">
        <v>27</v>
      </c>
    </row>
    <row r="142" spans="4:8" x14ac:dyDescent="0.3">
      <c r="D142" s="8">
        <v>138</v>
      </c>
      <c r="E142" s="9">
        <v>21</v>
      </c>
      <c r="F142" s="9">
        <v>35</v>
      </c>
      <c r="G142" s="9">
        <v>55</v>
      </c>
      <c r="H142" s="10">
        <v>27</v>
      </c>
    </row>
    <row r="143" spans="4:8" x14ac:dyDescent="0.3">
      <c r="D143" s="8">
        <v>139</v>
      </c>
      <c r="E143" s="9">
        <v>21</v>
      </c>
      <c r="F143" s="9">
        <v>35</v>
      </c>
      <c r="G143" s="9">
        <v>56</v>
      </c>
      <c r="H143" s="10">
        <v>27</v>
      </c>
    </row>
    <row r="144" spans="4:8" x14ac:dyDescent="0.3">
      <c r="D144" s="8">
        <v>140</v>
      </c>
      <c r="E144" s="9">
        <v>21</v>
      </c>
      <c r="F144" s="9">
        <v>35</v>
      </c>
      <c r="G144" s="9">
        <v>56</v>
      </c>
      <c r="H144" s="10">
        <v>28</v>
      </c>
    </row>
    <row r="145" spans="4:8" x14ac:dyDescent="0.3">
      <c r="D145" s="8">
        <v>141</v>
      </c>
      <c r="E145" s="9">
        <v>21</v>
      </c>
      <c r="F145" s="9">
        <v>35</v>
      </c>
      <c r="G145" s="9">
        <v>57</v>
      </c>
      <c r="H145" s="10">
        <v>28</v>
      </c>
    </row>
    <row r="146" spans="4:8" x14ac:dyDescent="0.3">
      <c r="D146" s="8">
        <v>142</v>
      </c>
      <c r="E146" s="9">
        <v>21</v>
      </c>
      <c r="F146" s="9">
        <v>36</v>
      </c>
      <c r="G146" s="9">
        <v>57</v>
      </c>
      <c r="H146" s="10">
        <v>28</v>
      </c>
    </row>
    <row r="147" spans="4:8" x14ac:dyDescent="0.3">
      <c r="D147" s="8">
        <v>143</v>
      </c>
      <c r="E147" s="9">
        <v>21</v>
      </c>
      <c r="F147" s="9">
        <v>36</v>
      </c>
      <c r="G147" s="9">
        <v>57</v>
      </c>
      <c r="H147" s="10">
        <v>29</v>
      </c>
    </row>
    <row r="148" spans="4:8" x14ac:dyDescent="0.3">
      <c r="D148" s="8">
        <v>144</v>
      </c>
      <c r="E148" s="9">
        <v>22</v>
      </c>
      <c r="F148" s="9">
        <v>36</v>
      </c>
      <c r="G148" s="9">
        <v>57</v>
      </c>
      <c r="H148" s="10">
        <v>29</v>
      </c>
    </row>
    <row r="149" spans="4:8" x14ac:dyDescent="0.3">
      <c r="D149" s="8">
        <v>145</v>
      </c>
      <c r="E149" s="9">
        <v>22</v>
      </c>
      <c r="F149" s="9">
        <v>36</v>
      </c>
      <c r="G149" s="9">
        <v>58</v>
      </c>
      <c r="H149" s="10">
        <v>29</v>
      </c>
    </row>
    <row r="150" spans="4:8" x14ac:dyDescent="0.3">
      <c r="D150" s="8">
        <v>146</v>
      </c>
      <c r="E150" s="9">
        <v>22</v>
      </c>
      <c r="F150" s="9">
        <v>37</v>
      </c>
      <c r="G150" s="9">
        <v>58</v>
      </c>
      <c r="H150" s="10">
        <v>29</v>
      </c>
    </row>
    <row r="151" spans="4:8" x14ac:dyDescent="0.3">
      <c r="D151" s="8">
        <v>147</v>
      </c>
      <c r="E151" s="9">
        <v>22</v>
      </c>
      <c r="F151" s="9">
        <v>37</v>
      </c>
      <c r="G151" s="9">
        <v>59</v>
      </c>
      <c r="H151" s="10">
        <v>29</v>
      </c>
    </row>
    <row r="152" spans="4:8" x14ac:dyDescent="0.3">
      <c r="D152" s="8">
        <v>148</v>
      </c>
      <c r="E152" s="9">
        <v>22</v>
      </c>
      <c r="F152" s="9">
        <v>37</v>
      </c>
      <c r="G152" s="9">
        <v>59</v>
      </c>
      <c r="H152" s="10">
        <v>30</v>
      </c>
    </row>
    <row r="153" spans="4:8" x14ac:dyDescent="0.3">
      <c r="D153" s="8">
        <v>149</v>
      </c>
      <c r="E153" s="9">
        <v>22</v>
      </c>
      <c r="F153" s="9">
        <v>37</v>
      </c>
      <c r="G153" s="9">
        <v>60</v>
      </c>
      <c r="H153" s="10">
        <v>30</v>
      </c>
    </row>
    <row r="154" spans="4:8" x14ac:dyDescent="0.3">
      <c r="D154" s="8">
        <v>150</v>
      </c>
      <c r="E154" s="9">
        <v>23</v>
      </c>
      <c r="F154" s="9">
        <v>37</v>
      </c>
      <c r="G154" s="9">
        <v>60</v>
      </c>
      <c r="H154" s="10">
        <v>30</v>
      </c>
    </row>
    <row r="155" spans="4:8" x14ac:dyDescent="0.3">
      <c r="D155" s="8">
        <v>151</v>
      </c>
      <c r="E155" s="9">
        <v>23</v>
      </c>
      <c r="F155" s="9">
        <v>38</v>
      </c>
      <c r="G155" s="9">
        <v>60</v>
      </c>
      <c r="H155" s="10">
        <v>30</v>
      </c>
    </row>
    <row r="156" spans="4:8" x14ac:dyDescent="0.3">
      <c r="D156" s="8">
        <v>152</v>
      </c>
      <c r="E156" s="9">
        <v>23</v>
      </c>
      <c r="F156" s="9">
        <v>38</v>
      </c>
      <c r="G156" s="9">
        <v>61</v>
      </c>
      <c r="H156" s="10">
        <v>30</v>
      </c>
    </row>
    <row r="157" spans="4:8" x14ac:dyDescent="0.3">
      <c r="D157" s="8">
        <v>153</v>
      </c>
      <c r="E157" s="9">
        <v>23</v>
      </c>
      <c r="F157" s="9">
        <v>38</v>
      </c>
      <c r="G157" s="9">
        <v>61</v>
      </c>
      <c r="H157" s="10">
        <v>31</v>
      </c>
    </row>
    <row r="158" spans="4:8" x14ac:dyDescent="0.3">
      <c r="D158" s="8">
        <v>154</v>
      </c>
      <c r="E158" s="9">
        <v>23</v>
      </c>
      <c r="F158" s="9">
        <v>39</v>
      </c>
      <c r="G158" s="9">
        <v>61</v>
      </c>
      <c r="H158" s="10">
        <v>31</v>
      </c>
    </row>
    <row r="159" spans="4:8" x14ac:dyDescent="0.3">
      <c r="D159" s="8">
        <v>155</v>
      </c>
      <c r="E159" s="9">
        <v>23</v>
      </c>
      <c r="F159" s="9">
        <v>39</v>
      </c>
      <c r="G159" s="9">
        <v>62</v>
      </c>
      <c r="H159" s="10">
        <v>31</v>
      </c>
    </row>
    <row r="160" spans="4:8" x14ac:dyDescent="0.3">
      <c r="D160" s="8">
        <v>156</v>
      </c>
      <c r="E160" s="9">
        <v>23</v>
      </c>
      <c r="F160" s="9">
        <v>39</v>
      </c>
      <c r="G160" s="9">
        <v>63</v>
      </c>
      <c r="H160" s="10">
        <v>31</v>
      </c>
    </row>
    <row r="161" spans="4:8" x14ac:dyDescent="0.3">
      <c r="D161" s="8">
        <v>157</v>
      </c>
      <c r="E161" s="9">
        <v>24</v>
      </c>
      <c r="F161" s="9">
        <v>39</v>
      </c>
      <c r="G161" s="9">
        <v>63</v>
      </c>
      <c r="H161" s="10">
        <v>31</v>
      </c>
    </row>
    <row r="162" spans="4:8" x14ac:dyDescent="0.3">
      <c r="D162" s="8">
        <v>158</v>
      </c>
      <c r="E162" s="9">
        <v>24</v>
      </c>
      <c r="F162" s="9">
        <v>40</v>
      </c>
      <c r="G162" s="9">
        <v>63</v>
      </c>
      <c r="H162" s="10">
        <v>31</v>
      </c>
    </row>
    <row r="163" spans="4:8" x14ac:dyDescent="0.3">
      <c r="D163" s="8">
        <v>159</v>
      </c>
      <c r="E163" s="9">
        <v>24</v>
      </c>
      <c r="F163" s="9">
        <v>40</v>
      </c>
      <c r="G163" s="9">
        <v>64</v>
      </c>
      <c r="H163" s="10">
        <v>31</v>
      </c>
    </row>
    <row r="164" spans="4:8" x14ac:dyDescent="0.3">
      <c r="D164" s="8">
        <v>160</v>
      </c>
      <c r="E164" s="9">
        <v>24</v>
      </c>
      <c r="F164" s="9">
        <v>40</v>
      </c>
      <c r="G164" s="9">
        <v>64</v>
      </c>
      <c r="H164" s="10">
        <v>32</v>
      </c>
    </row>
    <row r="165" spans="4:8" x14ac:dyDescent="0.3">
      <c r="D165" s="8">
        <v>161</v>
      </c>
      <c r="E165" s="9">
        <v>24</v>
      </c>
      <c r="F165" s="9">
        <v>40</v>
      </c>
      <c r="G165" s="9">
        <v>65</v>
      </c>
      <c r="H165" s="10">
        <v>32</v>
      </c>
    </row>
    <row r="166" spans="4:8" x14ac:dyDescent="0.3">
      <c r="D166" s="8">
        <v>162</v>
      </c>
      <c r="E166" s="9">
        <v>24</v>
      </c>
      <c r="F166" s="9">
        <v>41</v>
      </c>
      <c r="G166" s="9">
        <v>65</v>
      </c>
      <c r="H166" s="10">
        <v>32</v>
      </c>
    </row>
    <row r="167" spans="4:8" x14ac:dyDescent="0.3">
      <c r="D167" s="8">
        <v>163</v>
      </c>
      <c r="E167" s="9">
        <v>24</v>
      </c>
      <c r="F167" s="9">
        <v>41</v>
      </c>
      <c r="G167" s="9">
        <v>65</v>
      </c>
      <c r="H167" s="10">
        <v>33</v>
      </c>
    </row>
    <row r="168" spans="4:8" x14ac:dyDescent="0.3">
      <c r="D168" s="8">
        <v>164</v>
      </c>
      <c r="E168" s="9">
        <v>25</v>
      </c>
      <c r="F168" s="9">
        <v>41</v>
      </c>
      <c r="G168" s="9">
        <v>65</v>
      </c>
      <c r="H168" s="10">
        <v>33</v>
      </c>
    </row>
    <row r="169" spans="4:8" x14ac:dyDescent="0.3">
      <c r="D169" s="8">
        <v>165</v>
      </c>
      <c r="E169" s="9">
        <v>25</v>
      </c>
      <c r="F169" s="9">
        <v>41</v>
      </c>
      <c r="G169" s="9">
        <v>66</v>
      </c>
      <c r="H169" s="10">
        <v>33</v>
      </c>
    </row>
    <row r="170" spans="4:8" x14ac:dyDescent="0.3">
      <c r="D170" s="8">
        <v>166</v>
      </c>
      <c r="E170" s="9">
        <v>25</v>
      </c>
      <c r="F170" s="9">
        <v>42</v>
      </c>
      <c r="G170" s="9">
        <v>66</v>
      </c>
      <c r="H170" s="10">
        <v>33</v>
      </c>
    </row>
    <row r="171" spans="4:8" x14ac:dyDescent="0.3">
      <c r="D171" s="8">
        <v>167</v>
      </c>
      <c r="E171" s="9">
        <v>25</v>
      </c>
      <c r="F171" s="9">
        <v>42</v>
      </c>
      <c r="G171" s="9">
        <v>67</v>
      </c>
      <c r="H171" s="10">
        <v>33</v>
      </c>
    </row>
    <row r="172" spans="4:8" x14ac:dyDescent="0.3">
      <c r="D172" s="8">
        <v>168</v>
      </c>
      <c r="E172" s="9">
        <v>25</v>
      </c>
      <c r="F172" s="9">
        <v>42</v>
      </c>
      <c r="G172" s="9">
        <v>67</v>
      </c>
      <c r="H172" s="10">
        <v>34</v>
      </c>
    </row>
    <row r="173" spans="4:8" x14ac:dyDescent="0.3">
      <c r="D173" s="8">
        <v>169</v>
      </c>
      <c r="E173" s="9">
        <v>25</v>
      </c>
      <c r="F173" s="9">
        <v>42</v>
      </c>
      <c r="G173" s="9">
        <v>68</v>
      </c>
      <c r="H173" s="10">
        <v>34</v>
      </c>
    </row>
    <row r="174" spans="4:8" x14ac:dyDescent="0.3">
      <c r="D174" s="8">
        <v>170</v>
      </c>
      <c r="E174" s="9">
        <v>26</v>
      </c>
      <c r="F174" s="9">
        <v>42</v>
      </c>
      <c r="G174" s="9">
        <v>68</v>
      </c>
      <c r="H174" s="10">
        <v>34</v>
      </c>
    </row>
    <row r="175" spans="4:8" x14ac:dyDescent="0.3">
      <c r="D175" s="8">
        <v>171</v>
      </c>
      <c r="E175" s="9">
        <v>26</v>
      </c>
      <c r="F175" s="9">
        <v>43</v>
      </c>
      <c r="G175" s="9">
        <v>68</v>
      </c>
      <c r="H175" s="10">
        <v>34</v>
      </c>
    </row>
    <row r="176" spans="4:8" x14ac:dyDescent="0.3">
      <c r="D176" s="8">
        <v>172</v>
      </c>
      <c r="E176" s="9">
        <v>26</v>
      </c>
      <c r="F176" s="9">
        <v>43</v>
      </c>
      <c r="G176" s="9">
        <v>69</v>
      </c>
      <c r="H176" s="10">
        <v>34</v>
      </c>
    </row>
    <row r="177" spans="4:8" x14ac:dyDescent="0.3">
      <c r="D177" s="8">
        <v>173</v>
      </c>
      <c r="E177" s="9">
        <v>26</v>
      </c>
      <c r="F177" s="9">
        <v>43</v>
      </c>
      <c r="G177" s="9">
        <v>69</v>
      </c>
      <c r="H177" s="10">
        <v>35</v>
      </c>
    </row>
    <row r="178" spans="4:8" x14ac:dyDescent="0.3">
      <c r="D178" s="8">
        <v>174</v>
      </c>
      <c r="E178" s="9">
        <v>26</v>
      </c>
      <c r="F178" s="9">
        <v>44</v>
      </c>
      <c r="G178" s="9">
        <v>69</v>
      </c>
      <c r="H178" s="10">
        <v>35</v>
      </c>
    </row>
    <row r="179" spans="4:8" x14ac:dyDescent="0.3">
      <c r="D179" s="8">
        <v>175</v>
      </c>
      <c r="E179" s="9">
        <v>26</v>
      </c>
      <c r="F179" s="9">
        <v>44</v>
      </c>
      <c r="G179" s="9">
        <v>70</v>
      </c>
      <c r="H179" s="10">
        <v>35</v>
      </c>
    </row>
    <row r="180" spans="4:8" x14ac:dyDescent="0.3">
      <c r="D180" s="8">
        <v>176</v>
      </c>
      <c r="E180" s="9">
        <v>26</v>
      </c>
      <c r="F180" s="9">
        <v>44</v>
      </c>
      <c r="G180" s="9">
        <v>71</v>
      </c>
      <c r="H180" s="10">
        <v>35</v>
      </c>
    </row>
    <row r="181" spans="4:8" x14ac:dyDescent="0.3">
      <c r="D181" s="8">
        <v>177</v>
      </c>
      <c r="E181" s="9">
        <v>27</v>
      </c>
      <c r="F181" s="9">
        <v>44</v>
      </c>
      <c r="G181" s="9">
        <v>71</v>
      </c>
      <c r="H181" s="10">
        <v>35</v>
      </c>
    </row>
    <row r="182" spans="4:8" x14ac:dyDescent="0.3">
      <c r="D182" s="8">
        <v>178</v>
      </c>
      <c r="E182" s="9">
        <v>27</v>
      </c>
      <c r="F182" s="9">
        <v>45</v>
      </c>
      <c r="G182" s="9">
        <v>71</v>
      </c>
      <c r="H182" s="10">
        <v>35</v>
      </c>
    </row>
    <row r="183" spans="4:8" x14ac:dyDescent="0.3">
      <c r="D183" s="8">
        <v>179</v>
      </c>
      <c r="E183" s="9">
        <v>27</v>
      </c>
      <c r="F183" s="9">
        <v>45</v>
      </c>
      <c r="G183" s="9">
        <v>72</v>
      </c>
      <c r="H183" s="10">
        <v>35</v>
      </c>
    </row>
    <row r="184" spans="4:8" x14ac:dyDescent="0.3">
      <c r="D184" s="8">
        <v>180</v>
      </c>
      <c r="E184" s="9">
        <v>27</v>
      </c>
      <c r="F184" s="9">
        <v>45</v>
      </c>
      <c r="G184" s="9">
        <v>72</v>
      </c>
      <c r="H184" s="10">
        <v>36</v>
      </c>
    </row>
    <row r="185" spans="4:8" x14ac:dyDescent="0.3">
      <c r="D185" s="8">
        <v>181</v>
      </c>
      <c r="E185" s="9">
        <v>27</v>
      </c>
      <c r="F185" s="9">
        <v>45</v>
      </c>
      <c r="G185" s="9">
        <v>73</v>
      </c>
      <c r="H185" s="10">
        <v>36</v>
      </c>
    </row>
    <row r="186" spans="4:8" x14ac:dyDescent="0.3">
      <c r="D186" s="8">
        <v>182</v>
      </c>
      <c r="E186" s="9">
        <v>27</v>
      </c>
      <c r="F186" s="9">
        <v>46</v>
      </c>
      <c r="G186" s="9">
        <v>73</v>
      </c>
      <c r="H186" s="10">
        <v>36</v>
      </c>
    </row>
    <row r="187" spans="4:8" x14ac:dyDescent="0.3">
      <c r="D187" s="8">
        <v>183</v>
      </c>
      <c r="E187" s="9">
        <v>27</v>
      </c>
      <c r="F187" s="9">
        <v>46</v>
      </c>
      <c r="G187" s="9">
        <v>73</v>
      </c>
      <c r="H187" s="10">
        <v>37</v>
      </c>
    </row>
    <row r="188" spans="4:8" x14ac:dyDescent="0.3">
      <c r="D188" s="8">
        <v>184</v>
      </c>
      <c r="E188" s="9">
        <v>28</v>
      </c>
      <c r="F188" s="9">
        <v>46</v>
      </c>
      <c r="G188" s="9">
        <v>73</v>
      </c>
      <c r="H188" s="10">
        <v>37</v>
      </c>
    </row>
    <row r="189" spans="4:8" x14ac:dyDescent="0.3">
      <c r="D189" s="8">
        <v>185</v>
      </c>
      <c r="E189" s="9">
        <v>28</v>
      </c>
      <c r="F189" s="9">
        <v>46</v>
      </c>
      <c r="G189" s="9">
        <v>74</v>
      </c>
      <c r="H189" s="10">
        <v>37</v>
      </c>
    </row>
    <row r="190" spans="4:8" x14ac:dyDescent="0.3">
      <c r="D190" s="8">
        <v>186</v>
      </c>
      <c r="E190" s="9">
        <v>28</v>
      </c>
      <c r="F190" s="9">
        <v>47</v>
      </c>
      <c r="G190" s="9">
        <v>74</v>
      </c>
      <c r="H190" s="10">
        <v>37</v>
      </c>
    </row>
    <row r="191" spans="4:8" x14ac:dyDescent="0.3">
      <c r="D191" s="8">
        <v>187</v>
      </c>
      <c r="E191" s="9">
        <v>28</v>
      </c>
      <c r="F191" s="9">
        <v>47</v>
      </c>
      <c r="G191" s="9">
        <v>75</v>
      </c>
      <c r="H191" s="10">
        <v>37</v>
      </c>
    </row>
    <row r="192" spans="4:8" x14ac:dyDescent="0.3">
      <c r="D192" s="8">
        <v>188</v>
      </c>
      <c r="E192" s="9">
        <v>28</v>
      </c>
      <c r="F192" s="9">
        <v>47</v>
      </c>
      <c r="G192" s="9">
        <v>75</v>
      </c>
      <c r="H192" s="10">
        <v>38</v>
      </c>
    </row>
    <row r="193" spans="4:8" x14ac:dyDescent="0.3">
      <c r="D193" s="8">
        <v>189</v>
      </c>
      <c r="E193" s="9">
        <v>28</v>
      </c>
      <c r="F193" s="9">
        <v>47</v>
      </c>
      <c r="G193" s="9">
        <v>76</v>
      </c>
      <c r="H193" s="10">
        <v>38</v>
      </c>
    </row>
    <row r="194" spans="4:8" x14ac:dyDescent="0.3">
      <c r="D194" s="8">
        <v>190</v>
      </c>
      <c r="E194" s="9">
        <v>29</v>
      </c>
      <c r="F194" s="9">
        <v>47</v>
      </c>
      <c r="G194" s="9">
        <v>76</v>
      </c>
      <c r="H194" s="10">
        <v>38</v>
      </c>
    </row>
    <row r="195" spans="4:8" x14ac:dyDescent="0.3">
      <c r="D195" s="8">
        <v>191</v>
      </c>
      <c r="E195" s="9">
        <v>29</v>
      </c>
      <c r="F195" s="9">
        <v>48</v>
      </c>
      <c r="G195" s="9">
        <v>76</v>
      </c>
      <c r="H195" s="10">
        <v>38</v>
      </c>
    </row>
    <row r="196" spans="4:8" x14ac:dyDescent="0.3">
      <c r="D196" s="8">
        <v>192</v>
      </c>
      <c r="E196" s="9">
        <v>29</v>
      </c>
      <c r="F196" s="9">
        <v>48</v>
      </c>
      <c r="G196" s="9">
        <v>77</v>
      </c>
      <c r="H196" s="10">
        <v>38</v>
      </c>
    </row>
    <row r="197" spans="4:8" x14ac:dyDescent="0.3">
      <c r="D197" s="8">
        <v>193</v>
      </c>
      <c r="E197" s="9">
        <v>29</v>
      </c>
      <c r="F197" s="9">
        <v>48</v>
      </c>
      <c r="G197" s="9">
        <v>77</v>
      </c>
      <c r="H197" s="10">
        <v>39</v>
      </c>
    </row>
    <row r="198" spans="4:8" x14ac:dyDescent="0.3">
      <c r="D198" s="8">
        <v>194</v>
      </c>
      <c r="E198" s="9">
        <v>29</v>
      </c>
      <c r="F198" s="9">
        <v>49</v>
      </c>
      <c r="G198" s="9">
        <v>77</v>
      </c>
      <c r="H198" s="10">
        <v>39</v>
      </c>
    </row>
    <row r="199" spans="4:8" x14ac:dyDescent="0.3">
      <c r="D199" s="8">
        <v>195</v>
      </c>
      <c r="E199" s="9">
        <v>29</v>
      </c>
      <c r="F199" s="9">
        <v>49</v>
      </c>
      <c r="G199" s="9">
        <v>78</v>
      </c>
      <c r="H199" s="10">
        <v>39</v>
      </c>
    </row>
    <row r="200" spans="4:8" x14ac:dyDescent="0.3">
      <c r="D200" s="8">
        <v>196</v>
      </c>
      <c r="E200" s="9">
        <v>29</v>
      </c>
      <c r="F200" s="9">
        <v>49</v>
      </c>
      <c r="G200" s="9">
        <v>79</v>
      </c>
      <c r="H200" s="10">
        <v>39</v>
      </c>
    </row>
    <row r="201" spans="4:8" x14ac:dyDescent="0.3">
      <c r="D201" s="8">
        <v>197</v>
      </c>
      <c r="E201" s="9">
        <v>30</v>
      </c>
      <c r="F201" s="9">
        <v>49</v>
      </c>
      <c r="G201" s="9">
        <v>79</v>
      </c>
      <c r="H201" s="10">
        <v>39</v>
      </c>
    </row>
    <row r="202" spans="4:8" x14ac:dyDescent="0.3">
      <c r="D202" s="8">
        <v>198</v>
      </c>
      <c r="E202" s="9">
        <v>30</v>
      </c>
      <c r="F202" s="9">
        <v>50</v>
      </c>
      <c r="G202" s="9">
        <v>79</v>
      </c>
      <c r="H202" s="10">
        <v>39</v>
      </c>
    </row>
    <row r="203" spans="4:8" x14ac:dyDescent="0.3">
      <c r="D203" s="8">
        <v>199</v>
      </c>
      <c r="E203" s="9">
        <v>30</v>
      </c>
      <c r="F203" s="9">
        <v>50</v>
      </c>
      <c r="G203" s="9">
        <v>80</v>
      </c>
      <c r="H203" s="10">
        <v>39</v>
      </c>
    </row>
    <row r="204" spans="4:8" x14ac:dyDescent="0.3">
      <c r="D204" s="8">
        <v>200</v>
      </c>
      <c r="E204" s="9">
        <v>30</v>
      </c>
      <c r="F204" s="9">
        <v>50</v>
      </c>
      <c r="G204" s="9">
        <v>80</v>
      </c>
      <c r="H204" s="10">
        <v>40</v>
      </c>
    </row>
    <row r="205" spans="4:8" x14ac:dyDescent="0.3">
      <c r="D205" s="8">
        <v>201</v>
      </c>
      <c r="E205" s="9">
        <v>30</v>
      </c>
      <c r="F205" s="9">
        <v>50</v>
      </c>
      <c r="G205" s="9">
        <v>81</v>
      </c>
      <c r="H205" s="10">
        <v>40</v>
      </c>
    </row>
    <row r="206" spans="4:8" x14ac:dyDescent="0.3">
      <c r="D206" s="8">
        <v>202</v>
      </c>
      <c r="E206" s="9">
        <v>30</v>
      </c>
      <c r="F206" s="9">
        <v>51</v>
      </c>
      <c r="G206" s="9">
        <v>81</v>
      </c>
      <c r="H206" s="10">
        <v>40</v>
      </c>
    </row>
    <row r="207" spans="4:8" x14ac:dyDescent="0.3">
      <c r="D207" s="8">
        <v>203</v>
      </c>
      <c r="E207" s="9">
        <v>30</v>
      </c>
      <c r="F207" s="9">
        <v>51</v>
      </c>
      <c r="G207" s="9">
        <v>81</v>
      </c>
      <c r="H207" s="10">
        <v>41</v>
      </c>
    </row>
    <row r="208" spans="4:8" x14ac:dyDescent="0.3">
      <c r="D208" s="8">
        <v>204</v>
      </c>
      <c r="E208" s="9">
        <v>31</v>
      </c>
      <c r="F208" s="9">
        <v>51</v>
      </c>
      <c r="G208" s="9">
        <v>81</v>
      </c>
      <c r="H208" s="10">
        <v>41</v>
      </c>
    </row>
    <row r="209" spans="4:8" x14ac:dyDescent="0.3">
      <c r="D209" s="8">
        <v>205</v>
      </c>
      <c r="E209" s="9">
        <v>31</v>
      </c>
      <c r="F209" s="9">
        <v>51</v>
      </c>
      <c r="G209" s="9">
        <v>82</v>
      </c>
      <c r="H209" s="10">
        <v>41</v>
      </c>
    </row>
    <row r="210" spans="4:8" x14ac:dyDescent="0.3">
      <c r="D210" s="8">
        <v>206</v>
      </c>
      <c r="E210" s="9">
        <v>31</v>
      </c>
      <c r="F210" s="9">
        <v>52</v>
      </c>
      <c r="G210" s="9">
        <v>82</v>
      </c>
      <c r="H210" s="10">
        <v>41</v>
      </c>
    </row>
    <row r="211" spans="4:8" x14ac:dyDescent="0.3">
      <c r="D211" s="8">
        <v>207</v>
      </c>
      <c r="E211" s="9">
        <v>31</v>
      </c>
      <c r="F211" s="9">
        <v>52</v>
      </c>
      <c r="G211" s="9">
        <v>83</v>
      </c>
      <c r="H211" s="10">
        <v>41</v>
      </c>
    </row>
    <row r="212" spans="4:8" x14ac:dyDescent="0.3">
      <c r="D212" s="8">
        <v>208</v>
      </c>
      <c r="E212" s="9">
        <v>31</v>
      </c>
      <c r="F212" s="9">
        <v>52</v>
      </c>
      <c r="G212" s="9">
        <v>83</v>
      </c>
      <c r="H212" s="10">
        <v>42</v>
      </c>
    </row>
    <row r="213" spans="4:8" x14ac:dyDescent="0.3">
      <c r="D213" s="8">
        <v>209</v>
      </c>
      <c r="E213" s="9">
        <v>31</v>
      </c>
      <c r="F213" s="9">
        <v>52</v>
      </c>
      <c r="G213" s="9">
        <v>84</v>
      </c>
      <c r="H213" s="10">
        <v>42</v>
      </c>
    </row>
    <row r="214" spans="4:8" x14ac:dyDescent="0.3">
      <c r="D214" s="8">
        <v>210</v>
      </c>
      <c r="E214" s="9">
        <v>32</v>
      </c>
      <c r="F214" s="9">
        <v>52</v>
      </c>
      <c r="G214" s="9">
        <v>84</v>
      </c>
      <c r="H214" s="10">
        <v>42</v>
      </c>
    </row>
    <row r="215" spans="4:8" x14ac:dyDescent="0.3">
      <c r="D215" s="8">
        <v>211</v>
      </c>
      <c r="E215" s="9">
        <v>32</v>
      </c>
      <c r="F215" s="9">
        <v>53</v>
      </c>
      <c r="G215" s="9">
        <v>84</v>
      </c>
      <c r="H215" s="10">
        <v>42</v>
      </c>
    </row>
    <row r="216" spans="4:8" x14ac:dyDescent="0.3">
      <c r="D216" s="8">
        <v>212</v>
      </c>
      <c r="E216" s="9">
        <v>32</v>
      </c>
      <c r="F216" s="9">
        <v>53</v>
      </c>
      <c r="G216" s="9">
        <v>85</v>
      </c>
      <c r="H216" s="10">
        <v>42</v>
      </c>
    </row>
    <row r="217" spans="4:8" x14ac:dyDescent="0.3">
      <c r="D217" s="8">
        <v>213</v>
      </c>
      <c r="E217" s="9">
        <v>32</v>
      </c>
      <c r="F217" s="9">
        <v>53</v>
      </c>
      <c r="G217" s="9">
        <v>85</v>
      </c>
      <c r="H217" s="10">
        <v>43</v>
      </c>
    </row>
    <row r="218" spans="4:8" x14ac:dyDescent="0.3">
      <c r="D218" s="8">
        <v>214</v>
      </c>
      <c r="E218" s="9">
        <v>32</v>
      </c>
      <c r="F218" s="9">
        <v>54</v>
      </c>
      <c r="G218" s="9">
        <v>85</v>
      </c>
      <c r="H218" s="10">
        <v>43</v>
      </c>
    </row>
    <row r="219" spans="4:8" x14ac:dyDescent="0.3">
      <c r="D219" s="8">
        <v>215</v>
      </c>
      <c r="E219" s="9">
        <v>32</v>
      </c>
      <c r="F219" s="9">
        <v>54</v>
      </c>
      <c r="G219" s="9">
        <v>86</v>
      </c>
      <c r="H219" s="10">
        <v>43</v>
      </c>
    </row>
    <row r="220" spans="4:8" x14ac:dyDescent="0.3">
      <c r="D220" s="8">
        <v>216</v>
      </c>
      <c r="E220" s="9">
        <v>32</v>
      </c>
      <c r="F220" s="9">
        <v>54</v>
      </c>
      <c r="G220" s="9">
        <v>87</v>
      </c>
      <c r="H220" s="10">
        <v>43</v>
      </c>
    </row>
    <row r="221" spans="4:8" x14ac:dyDescent="0.3">
      <c r="D221" s="8">
        <v>217</v>
      </c>
      <c r="E221" s="9">
        <v>33</v>
      </c>
      <c r="F221" s="9">
        <v>54</v>
      </c>
      <c r="G221" s="9">
        <v>87</v>
      </c>
      <c r="H221" s="10">
        <v>43</v>
      </c>
    </row>
    <row r="222" spans="4:8" x14ac:dyDescent="0.3">
      <c r="D222" s="8">
        <v>218</v>
      </c>
      <c r="E222" s="9">
        <v>33</v>
      </c>
      <c r="F222" s="9">
        <v>55</v>
      </c>
      <c r="G222" s="9">
        <v>87</v>
      </c>
      <c r="H222" s="10">
        <v>43</v>
      </c>
    </row>
    <row r="223" spans="4:8" x14ac:dyDescent="0.3">
      <c r="D223" s="8">
        <v>219</v>
      </c>
      <c r="E223" s="9">
        <v>33</v>
      </c>
      <c r="F223" s="9">
        <v>55</v>
      </c>
      <c r="G223" s="9">
        <v>88</v>
      </c>
      <c r="H223" s="10">
        <v>43</v>
      </c>
    </row>
    <row r="224" spans="4:8" x14ac:dyDescent="0.3">
      <c r="D224" s="8">
        <v>220</v>
      </c>
      <c r="E224" s="9">
        <v>33</v>
      </c>
      <c r="F224" s="9">
        <v>55</v>
      </c>
      <c r="G224" s="9">
        <v>88</v>
      </c>
      <c r="H224" s="10">
        <v>44</v>
      </c>
    </row>
    <row r="225" spans="4:8" x14ac:dyDescent="0.3">
      <c r="D225" s="8">
        <v>221</v>
      </c>
      <c r="E225" s="9">
        <v>33</v>
      </c>
      <c r="F225" s="9">
        <v>55</v>
      </c>
      <c r="G225" s="9">
        <v>89</v>
      </c>
      <c r="H225" s="10">
        <v>44</v>
      </c>
    </row>
    <row r="226" spans="4:8" x14ac:dyDescent="0.3">
      <c r="D226" s="8">
        <v>222</v>
      </c>
      <c r="E226" s="9">
        <v>33</v>
      </c>
      <c r="F226" s="9">
        <v>56</v>
      </c>
      <c r="G226" s="9">
        <v>89</v>
      </c>
      <c r="H226" s="10">
        <v>44</v>
      </c>
    </row>
    <row r="227" spans="4:8" x14ac:dyDescent="0.3">
      <c r="D227" s="8">
        <v>223</v>
      </c>
      <c r="E227" s="9">
        <v>33</v>
      </c>
      <c r="F227" s="9">
        <v>56</v>
      </c>
      <c r="G227" s="9">
        <v>89</v>
      </c>
      <c r="H227" s="10">
        <v>45</v>
      </c>
    </row>
    <row r="228" spans="4:8" x14ac:dyDescent="0.3">
      <c r="D228" s="8">
        <v>224</v>
      </c>
      <c r="E228" s="9">
        <v>34</v>
      </c>
      <c r="F228" s="9">
        <v>56</v>
      </c>
      <c r="G228" s="9">
        <v>89</v>
      </c>
      <c r="H228" s="10">
        <v>45</v>
      </c>
    </row>
    <row r="229" spans="4:8" x14ac:dyDescent="0.3">
      <c r="D229" s="8">
        <v>225</v>
      </c>
      <c r="E229" s="9">
        <v>34</v>
      </c>
      <c r="F229" s="9">
        <v>56</v>
      </c>
      <c r="G229" s="9">
        <v>90</v>
      </c>
      <c r="H229" s="10">
        <v>45</v>
      </c>
    </row>
    <row r="230" spans="4:8" x14ac:dyDescent="0.3">
      <c r="D230" s="8">
        <v>226</v>
      </c>
      <c r="E230" s="9">
        <v>34</v>
      </c>
      <c r="F230" s="9">
        <v>57</v>
      </c>
      <c r="G230" s="9">
        <v>90</v>
      </c>
      <c r="H230" s="10">
        <v>45</v>
      </c>
    </row>
    <row r="231" spans="4:8" x14ac:dyDescent="0.3">
      <c r="D231" s="8">
        <v>227</v>
      </c>
      <c r="E231" s="9">
        <v>34</v>
      </c>
      <c r="F231" s="9">
        <v>57</v>
      </c>
      <c r="G231" s="9">
        <v>91</v>
      </c>
      <c r="H231" s="10">
        <v>45</v>
      </c>
    </row>
    <row r="232" spans="4:8" x14ac:dyDescent="0.3">
      <c r="D232" s="8">
        <v>228</v>
      </c>
      <c r="E232" s="9">
        <v>34</v>
      </c>
      <c r="F232" s="9">
        <v>57</v>
      </c>
      <c r="G232" s="9">
        <v>91</v>
      </c>
      <c r="H232" s="10">
        <v>46</v>
      </c>
    </row>
    <row r="233" spans="4:8" x14ac:dyDescent="0.3">
      <c r="D233" s="8">
        <v>229</v>
      </c>
      <c r="E233" s="9">
        <v>34</v>
      </c>
      <c r="F233" s="9">
        <v>57</v>
      </c>
      <c r="G233" s="9">
        <v>92</v>
      </c>
      <c r="H233" s="10">
        <v>46</v>
      </c>
    </row>
    <row r="234" spans="4:8" x14ac:dyDescent="0.3">
      <c r="D234" s="8">
        <v>230</v>
      </c>
      <c r="E234" s="9">
        <v>35</v>
      </c>
      <c r="F234" s="9">
        <v>57</v>
      </c>
      <c r="G234" s="9">
        <v>92</v>
      </c>
      <c r="H234" s="10">
        <v>46</v>
      </c>
    </row>
    <row r="235" spans="4:8" x14ac:dyDescent="0.3">
      <c r="D235" s="8">
        <v>231</v>
      </c>
      <c r="E235" s="9">
        <v>35</v>
      </c>
      <c r="F235" s="9">
        <v>58</v>
      </c>
      <c r="G235" s="9">
        <v>92</v>
      </c>
      <c r="H235" s="10">
        <v>46</v>
      </c>
    </row>
    <row r="236" spans="4:8" x14ac:dyDescent="0.3">
      <c r="D236" s="8">
        <v>232</v>
      </c>
      <c r="E236" s="9">
        <v>35</v>
      </c>
      <c r="F236" s="9">
        <v>58</v>
      </c>
      <c r="G236" s="9">
        <v>93</v>
      </c>
      <c r="H236" s="10">
        <v>46</v>
      </c>
    </row>
    <row r="237" spans="4:8" x14ac:dyDescent="0.3">
      <c r="D237" s="8">
        <v>233</v>
      </c>
      <c r="E237" s="9">
        <v>35</v>
      </c>
      <c r="F237" s="9">
        <v>58</v>
      </c>
      <c r="G237" s="9">
        <v>93</v>
      </c>
      <c r="H237" s="10">
        <v>47</v>
      </c>
    </row>
    <row r="238" spans="4:8" x14ac:dyDescent="0.3">
      <c r="D238" s="8">
        <v>234</v>
      </c>
      <c r="E238" s="9">
        <v>35</v>
      </c>
      <c r="F238" s="9">
        <v>59</v>
      </c>
      <c r="G238" s="9">
        <v>93</v>
      </c>
      <c r="H238" s="10">
        <v>47</v>
      </c>
    </row>
    <row r="239" spans="4:8" x14ac:dyDescent="0.3">
      <c r="D239" s="8">
        <v>235</v>
      </c>
      <c r="E239" s="9">
        <v>35</v>
      </c>
      <c r="F239" s="9">
        <v>59</v>
      </c>
      <c r="G239" s="9">
        <v>94</v>
      </c>
      <c r="H239" s="10">
        <v>47</v>
      </c>
    </row>
    <row r="240" spans="4:8" x14ac:dyDescent="0.3">
      <c r="D240" s="8">
        <v>236</v>
      </c>
      <c r="E240" s="9">
        <v>35</v>
      </c>
      <c r="F240" s="9">
        <v>59</v>
      </c>
      <c r="G240" s="9">
        <v>95</v>
      </c>
      <c r="H240" s="10">
        <v>47</v>
      </c>
    </row>
    <row r="241" spans="4:8" x14ac:dyDescent="0.3">
      <c r="D241" s="8">
        <v>237</v>
      </c>
      <c r="E241" s="9">
        <v>36</v>
      </c>
      <c r="F241" s="9">
        <v>59</v>
      </c>
      <c r="G241" s="9">
        <v>95</v>
      </c>
      <c r="H241" s="10">
        <v>47</v>
      </c>
    </row>
    <row r="242" spans="4:8" x14ac:dyDescent="0.3">
      <c r="D242" s="8">
        <v>238</v>
      </c>
      <c r="E242" s="9">
        <v>36</v>
      </c>
      <c r="F242" s="9">
        <v>60</v>
      </c>
      <c r="G242" s="9">
        <v>95</v>
      </c>
      <c r="H242" s="10">
        <v>47</v>
      </c>
    </row>
    <row r="243" spans="4:8" x14ac:dyDescent="0.3">
      <c r="D243" s="8">
        <v>239</v>
      </c>
      <c r="E243" s="9">
        <v>36</v>
      </c>
      <c r="F243" s="9">
        <v>60</v>
      </c>
      <c r="G243" s="9">
        <v>96</v>
      </c>
      <c r="H243" s="10">
        <v>47</v>
      </c>
    </row>
    <row r="244" spans="4:8" x14ac:dyDescent="0.3">
      <c r="D244" s="8">
        <v>240</v>
      </c>
      <c r="E244" s="9">
        <v>36</v>
      </c>
      <c r="F244" s="9">
        <v>60</v>
      </c>
      <c r="G244" s="9">
        <v>96</v>
      </c>
      <c r="H244" s="10">
        <v>48</v>
      </c>
    </row>
    <row r="245" spans="4:8" x14ac:dyDescent="0.3">
      <c r="D245" s="8">
        <v>241</v>
      </c>
      <c r="E245" s="9">
        <v>36</v>
      </c>
      <c r="F245" s="9">
        <v>60</v>
      </c>
      <c r="G245" s="9">
        <v>97</v>
      </c>
      <c r="H245" s="10">
        <v>48</v>
      </c>
    </row>
    <row r="246" spans="4:8" x14ac:dyDescent="0.3">
      <c r="D246" s="8">
        <v>242</v>
      </c>
      <c r="E246" s="9">
        <v>36</v>
      </c>
      <c r="F246" s="9">
        <v>61</v>
      </c>
      <c r="G246" s="9">
        <v>97</v>
      </c>
      <c r="H246" s="10">
        <v>48</v>
      </c>
    </row>
    <row r="247" spans="4:8" x14ac:dyDescent="0.3">
      <c r="D247" s="8">
        <v>243</v>
      </c>
      <c r="E247" s="9">
        <v>36</v>
      </c>
      <c r="F247" s="9">
        <v>61</v>
      </c>
      <c r="G247" s="9">
        <v>97</v>
      </c>
      <c r="H247" s="10">
        <v>49</v>
      </c>
    </row>
    <row r="248" spans="4:8" x14ac:dyDescent="0.3">
      <c r="D248" s="8">
        <v>244</v>
      </c>
      <c r="E248" s="9">
        <v>37</v>
      </c>
      <c r="F248" s="9">
        <v>61</v>
      </c>
      <c r="G248" s="9">
        <v>97</v>
      </c>
      <c r="H248" s="10">
        <v>49</v>
      </c>
    </row>
    <row r="249" spans="4:8" x14ac:dyDescent="0.3">
      <c r="D249" s="8">
        <v>245</v>
      </c>
      <c r="E249" s="9">
        <v>37</v>
      </c>
      <c r="F249" s="9">
        <v>61</v>
      </c>
      <c r="G249" s="9">
        <v>98</v>
      </c>
      <c r="H249" s="10">
        <v>49</v>
      </c>
    </row>
    <row r="250" spans="4:8" x14ac:dyDescent="0.3">
      <c r="D250" s="8">
        <v>246</v>
      </c>
      <c r="E250" s="9">
        <v>37</v>
      </c>
      <c r="F250" s="9">
        <v>62</v>
      </c>
      <c r="G250" s="9">
        <v>98</v>
      </c>
      <c r="H250" s="10">
        <v>49</v>
      </c>
    </row>
    <row r="251" spans="4:8" x14ac:dyDescent="0.3">
      <c r="D251" s="8">
        <v>247</v>
      </c>
      <c r="E251" s="9">
        <v>37</v>
      </c>
      <c r="F251" s="9">
        <v>62</v>
      </c>
      <c r="G251" s="9">
        <v>99</v>
      </c>
      <c r="H251" s="10">
        <v>49</v>
      </c>
    </row>
    <row r="252" spans="4:8" x14ac:dyDescent="0.3">
      <c r="D252" s="8">
        <v>248</v>
      </c>
      <c r="E252" s="9">
        <v>37</v>
      </c>
      <c r="F252" s="9">
        <v>62</v>
      </c>
      <c r="G252" s="9">
        <v>99</v>
      </c>
      <c r="H252" s="10">
        <v>50</v>
      </c>
    </row>
    <row r="253" spans="4:8" x14ac:dyDescent="0.3">
      <c r="D253" s="8">
        <v>249</v>
      </c>
      <c r="E253" s="9">
        <v>37</v>
      </c>
      <c r="F253" s="9">
        <v>62</v>
      </c>
      <c r="G253" s="9">
        <v>100</v>
      </c>
      <c r="H253" s="10">
        <v>50</v>
      </c>
    </row>
    <row r="254" spans="4:8" x14ac:dyDescent="0.3">
      <c r="D254" s="8">
        <v>250</v>
      </c>
      <c r="E254" s="9">
        <v>38</v>
      </c>
      <c r="F254" s="9">
        <v>62</v>
      </c>
      <c r="G254" s="9">
        <v>100</v>
      </c>
      <c r="H254" s="10">
        <v>50</v>
      </c>
    </row>
    <row r="255" spans="4:8" x14ac:dyDescent="0.3">
      <c r="D255" s="8">
        <v>251</v>
      </c>
      <c r="E255" s="9">
        <v>38</v>
      </c>
      <c r="F255" s="9">
        <v>63</v>
      </c>
      <c r="G255" s="9">
        <v>100</v>
      </c>
      <c r="H255" s="10">
        <v>50</v>
      </c>
    </row>
    <row r="256" spans="4:8" x14ac:dyDescent="0.3">
      <c r="D256" s="8">
        <v>252</v>
      </c>
      <c r="E256" s="9">
        <v>38</v>
      </c>
      <c r="F256" s="9">
        <v>63</v>
      </c>
      <c r="G256" s="9">
        <v>101</v>
      </c>
      <c r="H256" s="10">
        <v>50</v>
      </c>
    </row>
    <row r="257" spans="4:8" x14ac:dyDescent="0.3">
      <c r="D257" s="8">
        <v>253</v>
      </c>
      <c r="E257" s="9">
        <v>38</v>
      </c>
      <c r="F257" s="9">
        <v>63</v>
      </c>
      <c r="G257" s="9">
        <v>101</v>
      </c>
      <c r="H257" s="10">
        <v>51</v>
      </c>
    </row>
    <row r="258" spans="4:8" x14ac:dyDescent="0.3">
      <c r="D258" s="8">
        <v>254</v>
      </c>
      <c r="E258" s="9">
        <v>38</v>
      </c>
      <c r="F258" s="9">
        <v>64</v>
      </c>
      <c r="G258" s="9">
        <v>101</v>
      </c>
      <c r="H258" s="10">
        <v>51</v>
      </c>
    </row>
    <row r="259" spans="4:8" x14ac:dyDescent="0.3">
      <c r="D259" s="8">
        <v>255</v>
      </c>
      <c r="E259" s="9">
        <v>38</v>
      </c>
      <c r="F259" s="9">
        <v>64</v>
      </c>
      <c r="G259" s="9">
        <v>102</v>
      </c>
      <c r="H259" s="10">
        <v>51</v>
      </c>
    </row>
    <row r="260" spans="4:8" x14ac:dyDescent="0.3">
      <c r="D260" s="8">
        <v>256</v>
      </c>
      <c r="E260" s="9">
        <v>38</v>
      </c>
      <c r="F260" s="9">
        <v>64</v>
      </c>
      <c r="G260" s="9">
        <v>103</v>
      </c>
      <c r="H260" s="10">
        <v>51</v>
      </c>
    </row>
    <row r="261" spans="4:8" x14ac:dyDescent="0.3">
      <c r="D261" s="8">
        <v>257</v>
      </c>
      <c r="E261" s="9">
        <v>39</v>
      </c>
      <c r="F261" s="9">
        <v>64</v>
      </c>
      <c r="G261" s="9">
        <v>103</v>
      </c>
      <c r="H261" s="10">
        <v>51</v>
      </c>
    </row>
    <row r="262" spans="4:8" x14ac:dyDescent="0.3">
      <c r="D262" s="8">
        <v>258</v>
      </c>
      <c r="E262" s="9">
        <v>39</v>
      </c>
      <c r="F262" s="9">
        <v>65</v>
      </c>
      <c r="G262" s="9">
        <v>103</v>
      </c>
      <c r="H262" s="10">
        <v>51</v>
      </c>
    </row>
    <row r="263" spans="4:8" x14ac:dyDescent="0.3">
      <c r="D263" s="8">
        <v>259</v>
      </c>
      <c r="E263" s="9">
        <v>39</v>
      </c>
      <c r="F263" s="9">
        <v>65</v>
      </c>
      <c r="G263" s="9">
        <v>104</v>
      </c>
      <c r="H263" s="10">
        <v>51</v>
      </c>
    </row>
    <row r="264" spans="4:8" x14ac:dyDescent="0.3">
      <c r="D264" s="8">
        <v>260</v>
      </c>
      <c r="E264" s="9">
        <v>39</v>
      </c>
      <c r="F264" s="9">
        <v>65</v>
      </c>
      <c r="G264" s="9">
        <v>104</v>
      </c>
      <c r="H264" s="10">
        <v>52</v>
      </c>
    </row>
    <row r="265" spans="4:8" x14ac:dyDescent="0.3">
      <c r="D265" s="8">
        <v>261</v>
      </c>
      <c r="E265" s="9">
        <v>39</v>
      </c>
      <c r="F265" s="9">
        <v>65</v>
      </c>
      <c r="G265" s="9">
        <v>105</v>
      </c>
      <c r="H265" s="10">
        <v>52</v>
      </c>
    </row>
    <row r="266" spans="4:8" x14ac:dyDescent="0.3">
      <c r="D266" s="8">
        <v>262</v>
      </c>
      <c r="E266" s="9">
        <v>39</v>
      </c>
      <c r="F266" s="9">
        <v>66</v>
      </c>
      <c r="G266" s="9">
        <v>105</v>
      </c>
      <c r="H266" s="10">
        <v>52</v>
      </c>
    </row>
    <row r="267" spans="4:8" x14ac:dyDescent="0.3">
      <c r="D267" s="8">
        <v>263</v>
      </c>
      <c r="E267" s="9">
        <v>39</v>
      </c>
      <c r="F267" s="9">
        <v>66</v>
      </c>
      <c r="G267" s="9">
        <v>105</v>
      </c>
      <c r="H267" s="10">
        <v>53</v>
      </c>
    </row>
    <row r="268" spans="4:8" x14ac:dyDescent="0.3">
      <c r="D268" s="8">
        <v>264</v>
      </c>
      <c r="E268" s="9">
        <v>40</v>
      </c>
      <c r="F268" s="9">
        <v>66</v>
      </c>
      <c r="G268" s="9">
        <v>105</v>
      </c>
      <c r="H268" s="10">
        <v>53</v>
      </c>
    </row>
    <row r="269" spans="4:8" x14ac:dyDescent="0.3">
      <c r="D269" s="11">
        <v>265</v>
      </c>
      <c r="E269" s="12">
        <v>40</v>
      </c>
      <c r="F269" s="12">
        <v>66</v>
      </c>
      <c r="G269" s="12">
        <v>106</v>
      </c>
      <c r="H269" s="13">
        <v>53</v>
      </c>
    </row>
  </sheetData>
  <phoneticPr fontId="12"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13511531-B769-4929-806F-2A05A4882D77}">
  <ds:schemaRefs>
    <ds:schemaRef ds:uri="http://schemas.microsoft.com/office/2006/metadata/properties"/>
    <ds:schemaRef ds:uri="http://schemas.microsoft.com/office/infopath/2007/PartnerControls"/>
    <ds:schemaRef ds:uri="3682f0b6-9d30-46e6-ae75-87263439af5a"/>
    <ds:schemaRef ds:uri="351fec23-1ea6-4572-a8f7-a67b3384bed4"/>
    <ds:schemaRef ds:uri="http://schemas.microsoft.com/sharepoint/v3"/>
    <ds:schemaRef ds:uri="c8cd16cf-b28a-4d08-8e2d-9d89ab9eec4e"/>
    <ds:schemaRef ds:uri="42f540e7-a30e-4d06-957e-2e2dd0b5d718"/>
    <ds:schemaRef ds:uri="a207ff4d-ddad-4332-a7b2-1e63a73d033f"/>
  </ds:schemaRefs>
</ds:datastoreItem>
</file>

<file path=customXml/itemProps3.xml><?xml version="1.0" encoding="utf-8"?>
<ds:datastoreItem xmlns:ds="http://schemas.openxmlformats.org/officeDocument/2006/customXml" ds:itemID="{5D86827D-69AC-4B35-98C5-190F2540AB0D}">
  <ds:schemaRefs>
    <ds:schemaRef ds:uri="http://schemas.microsoft.com/sharepoint/events"/>
  </ds:schemaRefs>
</ds:datastoreItem>
</file>

<file path=customXml/itemProps4.xml><?xml version="1.0" encoding="utf-8"?>
<ds:datastoreItem xmlns:ds="http://schemas.openxmlformats.org/officeDocument/2006/customXml" ds:itemID="{CF9876D4-0528-4E66-B5BD-0DDE132C62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Travel Claim Worksheet</vt:lpstr>
      <vt:lpstr>Versions</vt:lpstr>
      <vt:lpstr>Data</vt:lpstr>
      <vt:lpstr>HighestRate</vt:lpstr>
      <vt:lpstr>MileageRate</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Carrie Schmidt</cp:lastModifiedBy>
  <cp:lastPrinted>2023-11-06T00:26:49Z</cp:lastPrinted>
  <dcterms:created xsi:type="dcterms:W3CDTF">2023-10-16T18:04:08Z</dcterms:created>
  <dcterms:modified xsi:type="dcterms:W3CDTF">2024-10-14T20:34:52Z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29640000</vt:r8>
  </property>
  <property fmtid="{D5CDD505-2E9C-101B-9397-08002B2CF9AE}" pid="5" name="_ExtendedDescription">
    <vt:lpwstr/>
  </property>
</Properties>
</file>